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Železniční svrše..." sheetId="2" r:id="rId2"/>
    <sheet name="SO 102 - Oprava propustku..." sheetId="3" r:id="rId3"/>
    <sheet name="VRN - Vedlejší rozpočtové..." sheetId="4" r:id="rId4"/>
    <sheet name="SO 201 - Železniční svrše..." sheetId="5" r:id="rId5"/>
    <sheet name="SO 202 - Oprava propustku..." sheetId="6" r:id="rId6"/>
    <sheet name="VRN - Vedlejší rozpočtové..._01" sheetId="7" r:id="rId7"/>
    <sheet name="SO 301 - Železniční svrše..." sheetId="8" r:id="rId8"/>
    <sheet name="SO 302 - Oprava propustku..." sheetId="9" r:id="rId9"/>
    <sheet name="VRN - Vedlejší rozpočtové..._02" sheetId="10" r:id="rId10"/>
    <sheet name="Pokyny pro vyplnění" sheetId="11" r:id="rId11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101 - Železniční svrše...'!$C$87:$K$155</definedName>
    <definedName name="_xlnm.Print_Area" localSheetId="1">'SO 101 - Železniční svrše...'!$C$4:$J$41,'SO 101 - Železniční svrše...'!$C$47:$J$67,'SO 101 - Železniční svrše...'!$C$73:$K$155</definedName>
    <definedName name="_xlnm.Print_Titles" localSheetId="1">'SO 101 - Železniční svrše...'!$87:$87</definedName>
    <definedName name="_xlnm._FilterDatabase" localSheetId="2" hidden="1">'SO 102 - Oprava propustku...'!$C$94:$K$344</definedName>
    <definedName name="_xlnm.Print_Area" localSheetId="2">'SO 102 - Oprava propustku...'!$C$4:$J$41,'SO 102 - Oprava propustku...'!$C$47:$J$74,'SO 102 - Oprava propustku...'!$C$80:$K$344</definedName>
    <definedName name="_xlnm.Print_Titles" localSheetId="2">'SO 102 - Oprava propustku...'!$94:$94</definedName>
    <definedName name="_xlnm._FilterDatabase" localSheetId="3" hidden="1">'VRN - Vedlejší rozpočtové...'!$C$90:$K$122</definedName>
    <definedName name="_xlnm.Print_Area" localSheetId="3">'VRN - Vedlejší rozpočtové...'!$C$4:$J$41,'VRN - Vedlejší rozpočtové...'!$C$47:$J$70,'VRN - Vedlejší rozpočtové...'!$C$76:$K$122</definedName>
    <definedName name="_xlnm.Print_Titles" localSheetId="3">'VRN - Vedlejší rozpočtové...'!$90:$90</definedName>
    <definedName name="_xlnm._FilterDatabase" localSheetId="4" hidden="1">'SO 201 - Železniční svrše...'!$C$87:$K$152</definedName>
    <definedName name="_xlnm.Print_Area" localSheetId="4">'SO 201 - Železniční svrše...'!$C$4:$J$41,'SO 201 - Železniční svrše...'!$C$47:$J$67,'SO 201 - Železniční svrše...'!$C$73:$K$152</definedName>
    <definedName name="_xlnm.Print_Titles" localSheetId="4">'SO 201 - Železniční svrše...'!$87:$87</definedName>
    <definedName name="_xlnm._FilterDatabase" localSheetId="5" hidden="1">'SO 202 - Oprava propustku...'!$C$93:$K$352</definedName>
    <definedName name="_xlnm.Print_Area" localSheetId="5">'SO 202 - Oprava propustku...'!$C$4:$J$41,'SO 202 - Oprava propustku...'!$C$47:$J$73,'SO 202 - Oprava propustku...'!$C$79:$K$352</definedName>
    <definedName name="_xlnm.Print_Titles" localSheetId="5">'SO 202 - Oprava propustku...'!$93:$93</definedName>
    <definedName name="_xlnm._FilterDatabase" localSheetId="6" hidden="1">'VRN - Vedlejší rozpočtové..._01'!$C$90:$K$122</definedName>
    <definedName name="_xlnm.Print_Area" localSheetId="6">'VRN - Vedlejší rozpočtové..._01'!$C$4:$J$41,'VRN - Vedlejší rozpočtové..._01'!$C$47:$J$70,'VRN - Vedlejší rozpočtové..._01'!$C$76:$K$122</definedName>
    <definedName name="_xlnm.Print_Titles" localSheetId="6">'VRN - Vedlejší rozpočtové..._01'!$90:$90</definedName>
    <definedName name="_xlnm._FilterDatabase" localSheetId="7" hidden="1">'SO 301 - Železniční svrše...'!$C$87:$K$165</definedName>
    <definedName name="_xlnm.Print_Area" localSheetId="7">'SO 301 - Železniční svrše...'!$C$4:$J$41,'SO 301 - Železniční svrše...'!$C$47:$J$67,'SO 301 - Železniční svrše...'!$C$73:$K$165</definedName>
    <definedName name="_xlnm.Print_Titles" localSheetId="7">'SO 301 - Železniční svrše...'!$87:$87</definedName>
    <definedName name="_xlnm._FilterDatabase" localSheetId="8" hidden="1">'SO 302 - Oprava propustku...'!$C$94:$K$337</definedName>
    <definedName name="_xlnm.Print_Area" localSheetId="8">'SO 302 - Oprava propustku...'!$C$4:$J$41,'SO 302 - Oprava propustku...'!$C$47:$J$74,'SO 302 - Oprava propustku...'!$C$80:$K$337</definedName>
    <definedName name="_xlnm.Print_Titles" localSheetId="8">'SO 302 - Oprava propustku...'!$94:$94</definedName>
    <definedName name="_xlnm._FilterDatabase" localSheetId="9" hidden="1">'VRN - Vedlejší rozpočtové..._02'!$C$90:$K$122</definedName>
    <definedName name="_xlnm.Print_Area" localSheetId="9">'VRN - Vedlejší rozpočtové..._02'!$C$4:$J$41,'VRN - Vedlejší rozpočtové..._02'!$C$47:$J$70,'VRN - Vedlejší rozpočtové..._02'!$C$76:$K$122</definedName>
    <definedName name="_xlnm.Print_Titles" localSheetId="9">'VRN - Vedlejší rozpočtové..._02'!$90:$90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9"/>
  <c r="J38"/>
  <c i="1" r="AY66"/>
  <c i="10" r="J37"/>
  <c i="1" r="AX66"/>
  <c i="10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59"/>
  <c r="J19"/>
  <c r="J17"/>
  <c r="E17"/>
  <c r="F58"/>
  <c r="J16"/>
  <c r="J14"/>
  <c r="J85"/>
  <c r="E7"/>
  <c r="E79"/>
  <c i="9" r="J39"/>
  <c r="J38"/>
  <c i="1" r="AY65"/>
  <c i="9" r="J37"/>
  <c i="1" r="AX65"/>
  <c i="9" r="BI335"/>
  <c r="BH335"/>
  <c r="BG335"/>
  <c r="BF335"/>
  <c r="T335"/>
  <c r="T334"/>
  <c r="R335"/>
  <c r="R334"/>
  <c r="P335"/>
  <c r="P334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09"/>
  <c r="BH309"/>
  <c r="BG309"/>
  <c r="BF309"/>
  <c r="T309"/>
  <c r="T308"/>
  <c r="R309"/>
  <c r="R308"/>
  <c r="P309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4"/>
  <c r="BH274"/>
  <c r="BG274"/>
  <c r="BF274"/>
  <c r="T274"/>
  <c r="R274"/>
  <c r="P274"/>
  <c r="BI267"/>
  <c r="BH267"/>
  <c r="BG267"/>
  <c r="BF267"/>
  <c r="T267"/>
  <c r="R267"/>
  <c r="P267"/>
  <c r="BI264"/>
  <c r="BH264"/>
  <c r="BG264"/>
  <c r="BF264"/>
  <c r="T264"/>
  <c r="R264"/>
  <c r="P264"/>
  <c r="BI258"/>
  <c r="BH258"/>
  <c r="BG258"/>
  <c r="BF258"/>
  <c r="T258"/>
  <c r="R258"/>
  <c r="P258"/>
  <c r="BI251"/>
  <c r="BH251"/>
  <c r="BG251"/>
  <c r="BF251"/>
  <c r="T251"/>
  <c r="R251"/>
  <c r="P251"/>
  <c r="P246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0"/>
  <c r="BH230"/>
  <c r="BG230"/>
  <c r="BF230"/>
  <c r="T230"/>
  <c r="R230"/>
  <c r="P230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1"/>
  <c r="BH101"/>
  <c r="BG101"/>
  <c r="BF101"/>
  <c r="T101"/>
  <c r="R101"/>
  <c r="P101"/>
  <c r="BI97"/>
  <c r="BH97"/>
  <c r="BG97"/>
  <c r="BF97"/>
  <c r="T97"/>
  <c r="R97"/>
  <c r="P97"/>
  <c r="F89"/>
  <c r="E87"/>
  <c r="F56"/>
  <c r="E54"/>
  <c r="J26"/>
  <c r="E26"/>
  <c r="J92"/>
  <c r="J25"/>
  <c r="J23"/>
  <c r="E23"/>
  <c r="J58"/>
  <c r="J22"/>
  <c r="J20"/>
  <c r="E20"/>
  <c r="F92"/>
  <c r="J19"/>
  <c r="J17"/>
  <c r="E17"/>
  <c r="F58"/>
  <c r="J16"/>
  <c r="J14"/>
  <c r="J89"/>
  <c r="E7"/>
  <c r="E50"/>
  <c i="8" r="J39"/>
  <c r="J38"/>
  <c i="1" r="AY64"/>
  <c i="8" r="J37"/>
  <c i="1" r="AX64"/>
  <c i="8"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85"/>
  <c r="J19"/>
  <c r="J17"/>
  <c r="E17"/>
  <c r="F84"/>
  <c r="J16"/>
  <c r="J14"/>
  <c r="J56"/>
  <c r="E7"/>
  <c r="E76"/>
  <c i="7" r="J39"/>
  <c r="J38"/>
  <c i="1" r="AY62"/>
  <c i="7" r="J37"/>
  <c i="1" r="AX62"/>
  <c i="7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88"/>
  <c r="J25"/>
  <c r="J23"/>
  <c r="E23"/>
  <c r="J58"/>
  <c r="J22"/>
  <c r="J20"/>
  <c r="E20"/>
  <c r="F59"/>
  <c r="J19"/>
  <c r="J17"/>
  <c r="E17"/>
  <c r="F87"/>
  <c r="J16"/>
  <c r="J14"/>
  <c r="J56"/>
  <c r="E7"/>
  <c r="E79"/>
  <c i="6" r="J39"/>
  <c r="J38"/>
  <c i="1" r="AY61"/>
  <c i="6" r="J37"/>
  <c i="1" r="AX61"/>
  <c i="6" r="BI350"/>
  <c r="BH350"/>
  <c r="BG350"/>
  <c r="BF350"/>
  <c r="T350"/>
  <c r="T349"/>
  <c r="R350"/>
  <c r="R349"/>
  <c r="P350"/>
  <c r="P349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T323"/>
  <c r="R324"/>
  <c r="R323"/>
  <c r="P324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0"/>
  <c r="BH100"/>
  <c r="BG100"/>
  <c r="BF100"/>
  <c r="T100"/>
  <c r="R100"/>
  <c r="P100"/>
  <c r="BI96"/>
  <c r="BH96"/>
  <c r="BG96"/>
  <c r="BF96"/>
  <c r="T96"/>
  <c r="R96"/>
  <c r="P96"/>
  <c r="F88"/>
  <c r="E86"/>
  <c r="F56"/>
  <c r="E54"/>
  <c r="J26"/>
  <c r="E26"/>
  <c r="J59"/>
  <c r="J25"/>
  <c r="J23"/>
  <c r="E23"/>
  <c r="J90"/>
  <c r="J22"/>
  <c r="J20"/>
  <c r="E20"/>
  <c r="F91"/>
  <c r="J19"/>
  <c r="J17"/>
  <c r="E17"/>
  <c r="F90"/>
  <c r="J16"/>
  <c r="J14"/>
  <c r="J88"/>
  <c r="E7"/>
  <c r="E50"/>
  <c i="5" r="J39"/>
  <c r="J38"/>
  <c i="1" r="AY60"/>
  <c i="5" r="J37"/>
  <c i="1" r="AX60"/>
  <c i="5"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59"/>
  <c r="J19"/>
  <c r="J17"/>
  <c r="E17"/>
  <c r="F84"/>
  <c r="J16"/>
  <c r="J14"/>
  <c r="J82"/>
  <c r="E7"/>
  <c r="E76"/>
  <c i="4" r="J39"/>
  <c r="J38"/>
  <c i="1" r="AY58"/>
  <c i="4" r="J37"/>
  <c i="1" r="AX58"/>
  <c i="4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59"/>
  <c r="J25"/>
  <c r="J23"/>
  <c r="E23"/>
  <c r="J87"/>
  <c r="J22"/>
  <c r="J20"/>
  <c r="E20"/>
  <c r="F88"/>
  <c r="J19"/>
  <c r="J17"/>
  <c r="E17"/>
  <c r="F87"/>
  <c r="J16"/>
  <c r="J14"/>
  <c r="J85"/>
  <c r="E7"/>
  <c r="E50"/>
  <c i="3" r="J39"/>
  <c r="J38"/>
  <c i="1" r="AY57"/>
  <c i="3" r="J37"/>
  <c i="1" r="AX57"/>
  <c i="3" r="BI342"/>
  <c r="BH342"/>
  <c r="BG342"/>
  <c r="BF342"/>
  <c r="T342"/>
  <c r="T341"/>
  <c r="R342"/>
  <c r="R341"/>
  <c r="P342"/>
  <c r="P341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T315"/>
  <c r="R316"/>
  <c r="R315"/>
  <c r="P316"/>
  <c r="P315"/>
  <c r="BI311"/>
  <c r="BH311"/>
  <c r="BG311"/>
  <c r="BF311"/>
  <c r="T311"/>
  <c r="T310"/>
  <c r="R311"/>
  <c r="R310"/>
  <c r="P311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59"/>
  <c r="BH259"/>
  <c r="BG259"/>
  <c r="BF259"/>
  <c r="T259"/>
  <c r="R259"/>
  <c r="P259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7"/>
  <c r="BH217"/>
  <c r="BG217"/>
  <c r="BF217"/>
  <c r="T217"/>
  <c r="R217"/>
  <c r="P217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F89"/>
  <c r="E87"/>
  <c r="F56"/>
  <c r="E54"/>
  <c r="J26"/>
  <c r="E26"/>
  <c r="J59"/>
  <c r="J25"/>
  <c r="J23"/>
  <c r="E23"/>
  <c r="J91"/>
  <c r="J22"/>
  <c r="J20"/>
  <c r="E20"/>
  <c r="F92"/>
  <c r="J19"/>
  <c r="J17"/>
  <c r="E17"/>
  <c r="F58"/>
  <c r="J16"/>
  <c r="J14"/>
  <c r="J89"/>
  <c r="E7"/>
  <c r="E83"/>
  <c i="2" r="J39"/>
  <c r="J38"/>
  <c i="1" r="AY56"/>
  <c i="2" r="J37"/>
  <c i="1" r="AX56"/>
  <c i="2"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59"/>
  <c r="J25"/>
  <c r="J23"/>
  <c r="E23"/>
  <c r="J58"/>
  <c r="J22"/>
  <c r="J20"/>
  <c r="E20"/>
  <c r="F85"/>
  <c r="J19"/>
  <c r="J17"/>
  <c r="E17"/>
  <c r="F58"/>
  <c r="J16"/>
  <c r="J14"/>
  <c r="J82"/>
  <c r="E7"/>
  <c r="E76"/>
  <c i="1" r="L50"/>
  <c r="AM50"/>
  <c r="AM49"/>
  <c r="L49"/>
  <c r="AM47"/>
  <c r="L47"/>
  <c r="L45"/>
  <c r="L44"/>
  <c i="2" r="BK144"/>
  <c r="BK104"/>
  <c r="J114"/>
  <c r="BK153"/>
  <c r="J144"/>
  <c r="J104"/>
  <c i="3" r="BK191"/>
  <c r="J130"/>
  <c r="BK337"/>
  <c r="BK316"/>
  <c r="J304"/>
  <c r="BK293"/>
  <c r="BK206"/>
  <c r="J144"/>
  <c r="J316"/>
  <c r="J206"/>
  <c r="J301"/>
  <c r="J289"/>
  <c r="J122"/>
  <c i="4" r="BK101"/>
  <c r="J101"/>
  <c i="5" r="BK139"/>
  <c r="BK130"/>
  <c i="2" r="BK116"/>
  <c r="J98"/>
  <c r="J130"/>
  <c r="J107"/>
  <c r="J91"/>
  <c r="BK139"/>
  <c r="J109"/>
  <c i="3" r="J342"/>
  <c r="J334"/>
  <c r="BK268"/>
  <c r="BK252"/>
  <c r="BK221"/>
  <c r="J169"/>
  <c r="BK327"/>
  <c r="BK304"/>
  <c r="BK301"/>
  <c r="J297"/>
  <c r="J278"/>
  <c r="J181"/>
  <c r="J159"/>
  <c r="BK330"/>
  <c r="BK265"/>
  <c r="BK147"/>
  <c r="J97"/>
  <c r="J259"/>
  <c r="BK203"/>
  <c r="BK163"/>
  <c r="BK134"/>
  <c r="BK97"/>
  <c i="4" r="J112"/>
  <c r="J105"/>
  <c r="BK94"/>
  <c i="5" r="J118"/>
  <c r="BK118"/>
  <c r="BK114"/>
  <c r="J98"/>
  <c r="J144"/>
  <c r="BK93"/>
  <c i="6" r="J342"/>
  <c r="BK295"/>
  <c r="J199"/>
  <c r="BK172"/>
  <c r="J131"/>
  <c r="BK96"/>
  <c r="BK332"/>
  <c r="J313"/>
  <c r="BK288"/>
  <c r="BK253"/>
  <c r="BK230"/>
  <c r="BK199"/>
  <c r="J179"/>
  <c r="J146"/>
  <c r="BK131"/>
  <c r="BK109"/>
  <c r="BK303"/>
  <c r="BK277"/>
  <c r="J249"/>
  <c r="J230"/>
  <c r="J113"/>
  <c r="BK320"/>
  <c r="J307"/>
  <c r="J295"/>
  <c r="J277"/>
  <c r="BK249"/>
  <c r="J216"/>
  <c r="J193"/>
  <c r="J172"/>
  <c r="BK150"/>
  <c r="J117"/>
  <c i="7" r="J112"/>
  <c r="BK120"/>
  <c r="BK112"/>
  <c r="BK105"/>
  <c r="J101"/>
  <c r="J97"/>
  <c i="8" r="J91"/>
  <c r="J151"/>
  <c r="BK139"/>
  <c r="BK110"/>
  <c r="J131"/>
  <c r="BK118"/>
  <c r="BK104"/>
  <c r="J118"/>
  <c r="BK91"/>
  <c i="9" r="J317"/>
  <c r="J277"/>
  <c r="J203"/>
  <c r="J165"/>
  <c r="J118"/>
  <c r="J320"/>
  <c r="J304"/>
  <c r="J258"/>
  <c r="BK230"/>
  <c r="J212"/>
  <c r="BK179"/>
  <c r="BK136"/>
  <c r="BK335"/>
  <c r="BK320"/>
  <c r="BK296"/>
  <c r="BK277"/>
  <c r="BK251"/>
  <c r="BK216"/>
  <c r="J183"/>
  <c r="J143"/>
  <c r="J122"/>
  <c r="J282"/>
  <c r="J161"/>
  <c i="10" r="BK120"/>
  <c r="J97"/>
  <c r="BK105"/>
  <c i="2" r="BK147"/>
  <c r="BK127"/>
  <c r="BK101"/>
  <c r="J127"/>
  <c r="BK112"/>
  <c r="BK93"/>
  <c r="J153"/>
  <c r="BK135"/>
  <c r="BK91"/>
  <c i="3" r="J327"/>
  <c r="J307"/>
  <c r="J244"/>
  <c r="J217"/>
  <c r="BK181"/>
  <c r="J134"/>
  <c r="J330"/>
  <c r="BK275"/>
  <c r="BK227"/>
  <c r="J197"/>
  <c r="J163"/>
  <c r="J105"/>
  <c r="J311"/>
  <c r="J239"/>
  <c r="J140"/>
  <c r="J321"/>
  <c r="J275"/>
  <c r="BK169"/>
  <c r="BK140"/>
  <c r="BK126"/>
  <c i="4" r="BK120"/>
  <c r="J94"/>
  <c r="J97"/>
  <c i="5" r="BK150"/>
  <c r="J116"/>
  <c r="BK127"/>
  <c r="BK101"/>
  <c r="BK147"/>
  <c r="BK98"/>
  <c r="BK112"/>
  <c i="6" r="J345"/>
  <c r="BK335"/>
  <c r="BK245"/>
  <c r="BK183"/>
  <c r="J142"/>
  <c r="J109"/>
  <c r="J335"/>
  <c r="BK324"/>
  <c r="J303"/>
  <c r="BK270"/>
  <c r="J245"/>
  <c r="BK216"/>
  <c r="BK196"/>
  <c r="J160"/>
  <c r="BK135"/>
  <c r="BK117"/>
  <c i="8" r="J136"/>
  <c r="J122"/>
  <c r="J107"/>
  <c r="BK163"/>
  <c r="BK142"/>
  <c r="J160"/>
  <c r="BK128"/>
  <c r="BK107"/>
  <c r="J155"/>
  <c r="BK122"/>
  <c r="J98"/>
  <c i="9" r="J335"/>
  <c r="J267"/>
  <c r="J155"/>
  <c r="J327"/>
  <c r="BK309"/>
  <c r="J274"/>
  <c r="J224"/>
  <c r="BK200"/>
  <c r="BK110"/>
  <c r="J323"/>
  <c r="BK293"/>
  <c r="BK267"/>
  <c r="BK236"/>
  <c r="BK212"/>
  <c r="BK173"/>
  <c r="BK139"/>
  <c r="BK97"/>
  <c r="J264"/>
  <c r="BK147"/>
  <c i="10" r="J116"/>
  <c r="J101"/>
  <c r="BK108"/>
  <c i="2" r="BK120"/>
  <c r="J150"/>
  <c r="J118"/>
  <c r="J147"/>
  <c r="J135"/>
  <c i="3" r="BK311"/>
  <c r="BK239"/>
  <c r="J203"/>
  <c r="J147"/>
  <c r="J324"/>
  <c r="BK307"/>
  <c r="J252"/>
  <c r="BK217"/>
  <c r="BK173"/>
  <c r="BK101"/>
  <c r="J293"/>
  <c r="BK130"/>
  <c r="J155"/>
  <c r="BK105"/>
  <c i="4" r="J116"/>
  <c i="5" r="J147"/>
  <c r="J139"/>
  <c r="J124"/>
  <c r="J104"/>
  <c r="J101"/>
  <c r="J130"/>
  <c i="6" r="J316"/>
  <c r="J207"/>
  <c r="BK154"/>
  <c r="BK345"/>
  <c r="J329"/>
  <c r="BK307"/>
  <c r="J280"/>
  <c r="J220"/>
  <c r="BK188"/>
  <c r="J154"/>
  <c r="BK121"/>
  <c r="J100"/>
  <c r="J261"/>
  <c r="J234"/>
  <c r="BK329"/>
  <c r="BK310"/>
  <c r="BK280"/>
  <c r="BK211"/>
  <c r="J188"/>
  <c r="J164"/>
  <c r="BK100"/>
  <c i="7" r="J108"/>
  <c r="BK116"/>
  <c r="J105"/>
  <c r="BK97"/>
  <c r="F37"/>
  <c i="9" r="BK122"/>
  <c r="J309"/>
  <c r="BK274"/>
  <c r="J242"/>
  <c r="J200"/>
  <c r="BK155"/>
  <c r="J296"/>
  <c r="J173"/>
  <c r="J139"/>
  <c i="10" r="J105"/>
  <c r="BK94"/>
  <c i="2" r="J112"/>
  <c r="J93"/>
  <c r="J116"/>
  <c i="1" r="AS59"/>
  <c i="3" r="J337"/>
  <c r="J265"/>
  <c r="BK233"/>
  <c r="J173"/>
  <c r="J126"/>
  <c r="BK286"/>
  <c r="J248"/>
  <c r="J187"/>
  <c r="BK122"/>
  <c r="BK324"/>
  <c r="BK187"/>
  <c r="BK297"/>
  <c r="BK248"/>
  <c r="BK151"/>
  <c r="J109"/>
  <c i="4" r="BK105"/>
  <c r="J108"/>
  <c i="5" r="BK124"/>
  <c r="BK135"/>
  <c r="BK109"/>
  <c r="J127"/>
  <c r="J91"/>
  <c r="J107"/>
  <c i="6" r="J285"/>
  <c r="J196"/>
  <c r="J135"/>
  <c r="BK350"/>
  <c r="J310"/>
  <c r="BK285"/>
  <c r="BK224"/>
  <c r="J183"/>
  <c r="J150"/>
  <c i="8" r="J148"/>
  <c r="BK120"/>
  <c r="BK98"/>
  <c r="BK155"/>
  <c r="J113"/>
  <c r="J120"/>
  <c r="BK101"/>
  <c r="BK113"/>
  <c i="9" r="BK323"/>
  <c r="BK183"/>
  <c r="BK132"/>
  <c r="BK317"/>
  <c r="J236"/>
  <c r="J151"/>
  <c r="J101"/>
  <c r="J286"/>
  <c r="J247"/>
  <c r="BK197"/>
  <c r="BK151"/>
  <c r="BK118"/>
  <c r="BK165"/>
  <c r="BK101"/>
  <c i="10" r="J94"/>
  <c r="BK97"/>
  <c i="2" r="BK150"/>
  <c r="BK109"/>
  <c r="J124"/>
  <c r="BK98"/>
  <c r="BK118"/>
  <c i="1" r="AS63"/>
  <c i="3" r="BK177"/>
  <c r="BK118"/>
  <c r="BK321"/>
  <c r="BK283"/>
  <c r="J268"/>
  <c r="BK244"/>
  <c r="J191"/>
  <c r="J118"/>
  <c r="J227"/>
  <c r="J283"/>
  <c r="J233"/>
  <c r="BK144"/>
  <c i="4" r="BK116"/>
  <c r="J120"/>
  <c i="5" r="J114"/>
  <c r="BK107"/>
  <c r="BK91"/>
  <c r="BK120"/>
  <c r="J150"/>
  <c r="J109"/>
  <c i="6" r="BK267"/>
  <c r="BK193"/>
  <c r="BK138"/>
  <c r="J121"/>
  <c r="BK338"/>
  <c r="J320"/>
  <c r="BK299"/>
  <c r="J267"/>
  <c r="J240"/>
  <c r="J211"/>
  <c r="BK164"/>
  <c r="J138"/>
  <c r="BK113"/>
  <c r="J96"/>
  <c r="BK291"/>
  <c r="J270"/>
  <c r="BK240"/>
  <c r="BK220"/>
  <c r="J324"/>
  <c r="J299"/>
  <c r="J288"/>
  <c r="J253"/>
  <c r="J224"/>
  <c r="J203"/>
  <c r="BK179"/>
  <c r="BK160"/>
  <c r="BK146"/>
  <c i="7" r="J116"/>
  <c r="J94"/>
  <c r="J120"/>
  <c r="BK108"/>
  <c r="BK101"/>
  <c r="BK94"/>
  <c i="8" r="J104"/>
  <c r="BK160"/>
  <c r="BK145"/>
  <c r="BK131"/>
  <c r="BK151"/>
  <c r="J124"/>
  <c r="J110"/>
  <c r="BK124"/>
  <c r="J101"/>
  <c i="9" r="J330"/>
  <c r="BK304"/>
  <c r="J251"/>
  <c r="J179"/>
  <c r="J147"/>
  <c r="J97"/>
  <c r="J314"/>
  <c r="BK286"/>
  <c r="BK242"/>
  <c r="J220"/>
  <c r="J194"/>
  <c r="BK143"/>
  <c r="BK327"/>
  <c r="BK314"/>
  <c r="J290"/>
  <c r="BK258"/>
  <c r="J230"/>
  <c r="BK194"/>
  <c r="J169"/>
  <c r="J132"/>
  <c r="J114"/>
  <c r="BK203"/>
  <c r="BK114"/>
  <c i="10" r="J112"/>
  <c r="BK112"/>
  <c r="BK101"/>
  <c i="2" r="BK130"/>
  <c r="BK107"/>
  <c r="J139"/>
  <c r="J120"/>
  <c r="J101"/>
  <c r="BK124"/>
  <c r="BK114"/>
  <c i="1" r="AS55"/>
  <c i="3" r="BK197"/>
  <c r="BK155"/>
  <c r="BK342"/>
  <c r="BK289"/>
  <c r="BK259"/>
  <c r="J209"/>
  <c r="J177"/>
  <c r="J151"/>
  <c r="BK334"/>
  <c r="BK278"/>
  <c r="J221"/>
  <c r="BK109"/>
  <c r="J286"/>
  <c r="BK209"/>
  <c r="BK159"/>
  <c r="J101"/>
  <c i="4" r="BK112"/>
  <c r="BK108"/>
  <c r="BK97"/>
  <c i="5" r="BK144"/>
  <c r="J112"/>
  <c r="J120"/>
  <c r="BK116"/>
  <c r="J93"/>
  <c r="BK104"/>
  <c r="J135"/>
  <c i="6" r="J350"/>
  <c r="J338"/>
  <c r="BK313"/>
  <c r="BK203"/>
  <c r="BK168"/>
  <c r="BK125"/>
  <c r="BK342"/>
  <c r="J332"/>
  <c r="BK316"/>
  <c r="J291"/>
  <c r="BK261"/>
  <c r="BK234"/>
  <c r="BK207"/>
  <c r="J168"/>
  <c r="BK142"/>
  <c r="J125"/>
  <c i="8" r="J142"/>
  <c r="J128"/>
  <c r="J116"/>
  <c r="J93"/>
  <c r="BK148"/>
  <c r="BK136"/>
  <c r="J139"/>
  <c r="BK116"/>
  <c r="J163"/>
  <c r="J145"/>
  <c r="BK93"/>
  <c i="9" r="BK290"/>
  <c r="BK220"/>
  <c r="BK169"/>
  <c r="J110"/>
  <c r="J300"/>
  <c r="BK247"/>
  <c r="J216"/>
  <c r="BK190"/>
  <c r="BK126"/>
  <c r="BK330"/>
  <c r="BK300"/>
  <c r="BK282"/>
  <c r="BK264"/>
  <c r="BK224"/>
  <c r="J190"/>
  <c r="BK161"/>
  <c r="J126"/>
  <c r="J293"/>
  <c r="J197"/>
  <c r="J136"/>
  <c i="10" r="J108"/>
  <c r="J120"/>
  <c r="BK116"/>
  <c i="3" l="1" r="R243"/>
  <c r="P243"/>
  <c i="9" r="T246"/>
  <c i="3" r="T243"/>
  <c i="9" r="R246"/>
  <c i="6" r="P95"/>
  <c r="R215"/>
  <c r="R167"/>
  <c r="P244"/>
  <c r="P260"/>
  <c r="P284"/>
  <c r="P328"/>
  <c i="7" r="P93"/>
  <c r="R100"/>
  <c i="8" r="R90"/>
  <c r="R89"/>
  <c r="R88"/>
  <c r="R154"/>
  <c i="9" r="P96"/>
  <c r="P211"/>
  <c r="P168"/>
  <c r="BK257"/>
  <c r="J257"/>
  <c r="J68"/>
  <c r="R281"/>
  <c i="2" r="P90"/>
  <c r="P89"/>
  <c r="P88"/>
  <c i="1" r="AU56"/>
  <c i="2" r="T90"/>
  <c r="T89"/>
  <c r="P138"/>
  <c r="R138"/>
  <c i="3" r="T96"/>
  <c r="T216"/>
  <c r="T176"/>
  <c r="P258"/>
  <c r="BK282"/>
  <c r="J282"/>
  <c r="J69"/>
  <c r="R282"/>
  <c r="P320"/>
  <c r="T320"/>
  <c i="4" r="P93"/>
  <c r="BK100"/>
  <c r="J100"/>
  <c r="J66"/>
  <c r="T100"/>
  <c i="5" r="T90"/>
  <c r="T89"/>
  <c r="T88"/>
  <c r="T138"/>
  <c i="6" r="BK95"/>
  <c r="BK215"/>
  <c r="J215"/>
  <c r="J66"/>
  <c r="BK244"/>
  <c r="J244"/>
  <c r="J67"/>
  <c r="BK260"/>
  <c r="J260"/>
  <c r="J68"/>
  <c r="T284"/>
  <c r="R328"/>
  <c i="7" r="BK93"/>
  <c r="J93"/>
  <c r="J65"/>
  <c r="BK100"/>
  <c r="J100"/>
  <c r="J66"/>
  <c i="8" r="P90"/>
  <c r="P89"/>
  <c r="T154"/>
  <c i="9" r="BK96"/>
  <c r="J96"/>
  <c r="J64"/>
  <c r="BK211"/>
  <c r="J211"/>
  <c r="J66"/>
  <c r="BK281"/>
  <c r="J281"/>
  <c r="J69"/>
  <c r="P313"/>
  <c i="3" r="BK96"/>
  <c r="J96"/>
  <c r="J64"/>
  <c r="R96"/>
  <c r="P216"/>
  <c r="P176"/>
  <c r="BK258"/>
  <c r="J258"/>
  <c r="J68"/>
  <c r="R258"/>
  <c r="P282"/>
  <c i="4" r="R93"/>
  <c r="R100"/>
  <c i="5" r="BK90"/>
  <c r="J90"/>
  <c r="J65"/>
  <c r="P90"/>
  <c r="P89"/>
  <c r="BK138"/>
  <c r="J138"/>
  <c r="J66"/>
  <c r="R138"/>
  <c i="6" r="T95"/>
  <c r="T215"/>
  <c r="T167"/>
  <c r="T244"/>
  <c r="T260"/>
  <c r="BK284"/>
  <c r="J284"/>
  <c r="J69"/>
  <c r="T328"/>
  <c i="7" r="T93"/>
  <c r="P100"/>
  <c i="8" r="T90"/>
  <c r="T89"/>
  <c r="T88"/>
  <c r="P154"/>
  <c i="9" r="T96"/>
  <c r="T211"/>
  <c r="T168"/>
  <c r="P257"/>
  <c r="T257"/>
  <c r="P281"/>
  <c r="BK299"/>
  <c r="J299"/>
  <c r="J70"/>
  <c r="R299"/>
  <c r="BK313"/>
  <c r="J313"/>
  <c r="J72"/>
  <c r="T313"/>
  <c i="10" r="BK93"/>
  <c r="J93"/>
  <c r="J65"/>
  <c r="P93"/>
  <c r="T93"/>
  <c r="P100"/>
  <c r="R100"/>
  <c i="2" r="BK90"/>
  <c r="BK89"/>
  <c r="J89"/>
  <c r="J64"/>
  <c r="R90"/>
  <c r="R89"/>
  <c r="R88"/>
  <c r="BK138"/>
  <c r="J138"/>
  <c r="J66"/>
  <c r="T138"/>
  <c i="3" r="P96"/>
  <c r="BK216"/>
  <c r="J216"/>
  <c r="J66"/>
  <c r="R216"/>
  <c r="R176"/>
  <c r="T258"/>
  <c r="T282"/>
  <c r="BK320"/>
  <c r="J320"/>
  <c r="J72"/>
  <c r="R320"/>
  <c i="4" r="BK93"/>
  <c r="J93"/>
  <c r="J65"/>
  <c r="T93"/>
  <c r="T92"/>
  <c r="T91"/>
  <c r="P100"/>
  <c i="5" r="R90"/>
  <c r="R89"/>
  <c r="R88"/>
  <c r="P138"/>
  <c i="6" r="R95"/>
  <c r="P215"/>
  <c r="P167"/>
  <c r="R244"/>
  <c r="R260"/>
  <c r="R284"/>
  <c r="BK328"/>
  <c i="7" r="R93"/>
  <c r="R92"/>
  <c r="R91"/>
  <c r="T100"/>
  <c i="8" r="BK90"/>
  <c r="J90"/>
  <c r="J65"/>
  <c r="BK154"/>
  <c r="J154"/>
  <c r="J66"/>
  <c i="9" r="R96"/>
  <c r="R211"/>
  <c r="R168"/>
  <c r="R257"/>
  <c r="T281"/>
  <c r="P299"/>
  <c r="T299"/>
  <c r="R313"/>
  <c i="10" r="R93"/>
  <c r="R92"/>
  <c r="R91"/>
  <c r="BK100"/>
  <c r="J100"/>
  <c r="J66"/>
  <c r="T100"/>
  <c i="9" r="BK334"/>
  <c r="J334"/>
  <c r="J73"/>
  <c i="3" r="BK315"/>
  <c r="J315"/>
  <c r="J71"/>
  <c i="4" r="BK115"/>
  <c r="J115"/>
  <c r="J68"/>
  <c r="BK119"/>
  <c r="J119"/>
  <c r="J69"/>
  <c i="3" r="BK176"/>
  <c r="J176"/>
  <c r="J65"/>
  <c r="BK243"/>
  <c r="J243"/>
  <c r="J67"/>
  <c i="6" r="BK167"/>
  <c r="J167"/>
  <c r="J65"/>
  <c r="BK323"/>
  <c r="J323"/>
  <c r="J70"/>
  <c i="7" r="BK111"/>
  <c r="J111"/>
  <c r="J67"/>
  <c r="BK115"/>
  <c r="J115"/>
  <c r="J68"/>
  <c i="9" r="BK168"/>
  <c r="J168"/>
  <c r="J65"/>
  <c r="BK308"/>
  <c r="J308"/>
  <c r="J71"/>
  <c i="10" r="BK111"/>
  <c r="J111"/>
  <c r="J67"/>
  <c i="3" r="BK310"/>
  <c r="J310"/>
  <c r="J70"/>
  <c r="BK341"/>
  <c r="J341"/>
  <c r="J73"/>
  <c i="4" r="BK111"/>
  <c r="J111"/>
  <c r="J67"/>
  <c i="6" r="BK349"/>
  <c r="J349"/>
  <c r="J72"/>
  <c i="7" r="BK119"/>
  <c r="J119"/>
  <c r="J69"/>
  <c i="9" r="BK246"/>
  <c r="J246"/>
  <c r="J67"/>
  <c i="10" r="BK115"/>
  <c r="J115"/>
  <c r="J68"/>
  <c r="BK119"/>
  <c r="J119"/>
  <c r="J69"/>
  <c i="9" r="BK95"/>
  <c r="J95"/>
  <c i="10" r="E50"/>
  <c r="J56"/>
  <c r="J58"/>
  <c r="J59"/>
  <c r="F87"/>
  <c r="F88"/>
  <c r="BE97"/>
  <c r="BE101"/>
  <c r="BE105"/>
  <c r="BE108"/>
  <c r="BE112"/>
  <c r="BE116"/>
  <c r="BE120"/>
  <c r="BE94"/>
  <c i="9" r="J59"/>
  <c r="F91"/>
  <c r="BE97"/>
  <c r="BE151"/>
  <c r="BE155"/>
  <c r="BE190"/>
  <c r="BE194"/>
  <c r="BE277"/>
  <c r="BE309"/>
  <c r="BE314"/>
  <c i="8" r="BK89"/>
  <c r="J89"/>
  <c r="J64"/>
  <c i="9" r="J56"/>
  <c r="F59"/>
  <c r="BE101"/>
  <c r="BE110"/>
  <c r="BE114"/>
  <c r="BE139"/>
  <c r="BE147"/>
  <c r="BE161"/>
  <c r="BE179"/>
  <c r="BE183"/>
  <c r="BE212"/>
  <c r="BE216"/>
  <c r="BE230"/>
  <c r="BE236"/>
  <c r="BE247"/>
  <c r="BE258"/>
  <c r="BE264"/>
  <c r="BE267"/>
  <c r="BE282"/>
  <c r="BE293"/>
  <c r="BE296"/>
  <c r="BE304"/>
  <c r="BE317"/>
  <c r="BE320"/>
  <c r="BE330"/>
  <c r="BE335"/>
  <c r="E83"/>
  <c r="J91"/>
  <c r="BE118"/>
  <c r="BE132"/>
  <c r="BE165"/>
  <c r="BE169"/>
  <c r="BE197"/>
  <c r="BE203"/>
  <c r="BE220"/>
  <c r="BE224"/>
  <c r="BE242"/>
  <c r="BE251"/>
  <c r="BE274"/>
  <c r="BE290"/>
  <c r="BE323"/>
  <c r="BE122"/>
  <c r="BE126"/>
  <c r="BE136"/>
  <c r="BE143"/>
  <c r="BE173"/>
  <c r="BE200"/>
  <c r="BE286"/>
  <c r="BE300"/>
  <c r="BE327"/>
  <c i="8" r="F59"/>
  <c r="BE128"/>
  <c r="BE136"/>
  <c r="BE148"/>
  <c r="BE160"/>
  <c r="J58"/>
  <c r="J82"/>
  <c r="J85"/>
  <c r="BE93"/>
  <c r="BE98"/>
  <c r="BE104"/>
  <c r="BE107"/>
  <c r="BE116"/>
  <c r="BE118"/>
  <c r="BE120"/>
  <c r="BE122"/>
  <c r="BE142"/>
  <c r="BE155"/>
  <c r="E50"/>
  <c r="F58"/>
  <c r="BE91"/>
  <c r="BE101"/>
  <c r="BE131"/>
  <c r="BE151"/>
  <c r="BE110"/>
  <c r="BE113"/>
  <c r="BE124"/>
  <c r="BE139"/>
  <c r="BE145"/>
  <c r="BE163"/>
  <c i="6" r="J328"/>
  <c r="J71"/>
  <c i="7" r="E50"/>
  <c r="J59"/>
  <c r="J87"/>
  <c r="F88"/>
  <c r="BE94"/>
  <c r="BE97"/>
  <c r="BE101"/>
  <c r="BE105"/>
  <c r="BE108"/>
  <c r="BE112"/>
  <c r="BE116"/>
  <c r="BE120"/>
  <c i="6" r="J95"/>
  <c r="J64"/>
  <c i="7" r="F58"/>
  <c r="J85"/>
  <c i="1" r="BB62"/>
  <c i="6" r="J56"/>
  <c r="J58"/>
  <c r="E82"/>
  <c r="BE109"/>
  <c r="BE121"/>
  <c r="BE125"/>
  <c r="BE154"/>
  <c r="BE193"/>
  <c r="BE196"/>
  <c r="BE199"/>
  <c r="BE230"/>
  <c r="BE249"/>
  <c r="BE270"/>
  <c r="BE285"/>
  <c r="BE316"/>
  <c i="5" r="BK89"/>
  <c r="J89"/>
  <c r="J64"/>
  <c i="6" r="F58"/>
  <c r="BE96"/>
  <c r="BE267"/>
  <c r="BE295"/>
  <c r="F59"/>
  <c r="J91"/>
  <c r="BE100"/>
  <c r="BE113"/>
  <c r="BE117"/>
  <c r="BE135"/>
  <c r="BE138"/>
  <c r="BE142"/>
  <c r="BE160"/>
  <c r="BE168"/>
  <c r="BE172"/>
  <c r="BE179"/>
  <c r="BE203"/>
  <c r="BE207"/>
  <c r="BE211"/>
  <c r="BE216"/>
  <c r="BE220"/>
  <c r="BE224"/>
  <c r="BE234"/>
  <c r="BE240"/>
  <c r="BE245"/>
  <c r="BE253"/>
  <c r="BE261"/>
  <c r="BE277"/>
  <c r="BE280"/>
  <c r="BE288"/>
  <c r="BE291"/>
  <c r="BE303"/>
  <c r="BE310"/>
  <c r="BE313"/>
  <c r="BE324"/>
  <c r="BE332"/>
  <c r="BE335"/>
  <c r="BE338"/>
  <c r="BE342"/>
  <c r="BE345"/>
  <c r="BE350"/>
  <c r="BE131"/>
  <c r="BE146"/>
  <c r="BE150"/>
  <c r="BE164"/>
  <c r="BE183"/>
  <c r="BE188"/>
  <c r="BE299"/>
  <c r="BE307"/>
  <c r="BE320"/>
  <c r="BE329"/>
  <c i="5" r="F85"/>
  <c r="J58"/>
  <c r="J59"/>
  <c r="BE101"/>
  <c r="BE109"/>
  <c r="BE112"/>
  <c r="BE116"/>
  <c r="BE120"/>
  <c r="BE135"/>
  <c r="J56"/>
  <c r="BE91"/>
  <c r="BE104"/>
  <c r="BE114"/>
  <c r="BE118"/>
  <c r="BE127"/>
  <c r="BE130"/>
  <c r="E50"/>
  <c r="F58"/>
  <c r="BE93"/>
  <c r="BE98"/>
  <c r="BE107"/>
  <c r="BE124"/>
  <c r="BE139"/>
  <c r="BE144"/>
  <c r="BE147"/>
  <c r="BE150"/>
  <c i="4" r="F58"/>
  <c r="J88"/>
  <c r="BE105"/>
  <c r="BE108"/>
  <c r="BE120"/>
  <c r="F59"/>
  <c r="E79"/>
  <c r="BE112"/>
  <c i="3" r="BK95"/>
  <c r="J95"/>
  <c r="J63"/>
  <c i="4" r="J56"/>
  <c r="J58"/>
  <c r="BE94"/>
  <c r="BE97"/>
  <c r="BE101"/>
  <c r="BE116"/>
  <c i="2" r="BK88"/>
  <c r="J88"/>
  <c i="3" r="J58"/>
  <c r="F91"/>
  <c r="J92"/>
  <c r="BE101"/>
  <c r="BE105"/>
  <c r="BE122"/>
  <c r="BE126"/>
  <c r="BE130"/>
  <c r="BE144"/>
  <c r="BE147"/>
  <c r="BE151"/>
  <c r="BE169"/>
  <c r="BE324"/>
  <c i="2" r="J90"/>
  <c r="J65"/>
  <c i="3" r="E50"/>
  <c r="F59"/>
  <c r="BE118"/>
  <c r="BE134"/>
  <c r="BE181"/>
  <c r="BE191"/>
  <c r="BE233"/>
  <c r="BE248"/>
  <c r="BE252"/>
  <c r="BE259"/>
  <c r="BE283"/>
  <c r="BE301"/>
  <c r="BE304"/>
  <c r="BE307"/>
  <c r="J56"/>
  <c r="BE97"/>
  <c r="BE173"/>
  <c r="BE177"/>
  <c r="BE197"/>
  <c r="BE209"/>
  <c r="BE217"/>
  <c r="BE221"/>
  <c r="BE227"/>
  <c r="BE239"/>
  <c r="BE265"/>
  <c r="BE268"/>
  <c r="BE278"/>
  <c r="BE289"/>
  <c r="BE311"/>
  <c r="BE316"/>
  <c r="BE327"/>
  <c r="BE330"/>
  <c r="BE334"/>
  <c r="BE337"/>
  <c r="BE109"/>
  <c r="BE140"/>
  <c r="BE155"/>
  <c r="BE159"/>
  <c r="BE163"/>
  <c r="BE187"/>
  <c r="BE203"/>
  <c r="BE206"/>
  <c r="BE244"/>
  <c r="BE275"/>
  <c r="BE286"/>
  <c r="BE293"/>
  <c r="BE297"/>
  <c r="BE321"/>
  <c r="BE342"/>
  <c i="2" r="E50"/>
  <c r="F84"/>
  <c r="J85"/>
  <c r="BE93"/>
  <c r="BE98"/>
  <c r="BE104"/>
  <c r="BE107"/>
  <c r="BE109"/>
  <c r="BE112"/>
  <c r="BE130"/>
  <c r="BE139"/>
  <c r="J84"/>
  <c r="BE91"/>
  <c r="BE120"/>
  <c r="BE127"/>
  <c r="BE144"/>
  <c r="BE150"/>
  <c r="BE153"/>
  <c r="J56"/>
  <c r="F59"/>
  <c r="BE101"/>
  <c r="BE116"/>
  <c r="BE124"/>
  <c r="BE135"/>
  <c r="BE147"/>
  <c r="BE114"/>
  <c r="BE118"/>
  <c r="J32"/>
  <c i="5" r="F38"/>
  <c i="1" r="BC60"/>
  <c i="8" r="F36"/>
  <c i="1" r="BA64"/>
  <c i="2" r="F39"/>
  <c i="1" r="BD56"/>
  <c i="3" r="F36"/>
  <c i="1" r="BA57"/>
  <c i="5" r="F37"/>
  <c i="1" r="BB60"/>
  <c i="7" r="F39"/>
  <c i="1" r="BD62"/>
  <c i="9" r="F38"/>
  <c i="1" r="BC65"/>
  <c i="5" r="J36"/>
  <c i="1" r="AW60"/>
  <c i="6" r="F37"/>
  <c i="1" r="BB61"/>
  <c i="6" r="F36"/>
  <c i="1" r="BA61"/>
  <c i="9" r="F37"/>
  <c i="1" r="BB65"/>
  <c i="2" r="F36"/>
  <c i="1" r="BA56"/>
  <c i="6" r="F38"/>
  <c i="1" r="BC61"/>
  <c i="8" r="F38"/>
  <c i="1" r="BC64"/>
  <c i="10" r="F36"/>
  <c i="1" r="BA66"/>
  <c i="10" r="F38"/>
  <c i="1" r="BC66"/>
  <c i="2" r="F38"/>
  <c i="1" r="BC56"/>
  <c i="4" r="F36"/>
  <c i="1" r="BA58"/>
  <c i="8" r="F39"/>
  <c i="1" r="BD64"/>
  <c i="10" r="F37"/>
  <c i="1" r="BB66"/>
  <c i="10" r="F39"/>
  <c i="1" r="BD66"/>
  <c i="3" r="F37"/>
  <c i="1" r="BB57"/>
  <c i="8" r="J36"/>
  <c i="1" r="AW64"/>
  <c i="8" r="F37"/>
  <c i="1" r="BB64"/>
  <c i="3" r="F39"/>
  <c i="1" r="BD57"/>
  <c i="4" r="F38"/>
  <c i="1" r="BC58"/>
  <c i="4" r="F37"/>
  <c i="1" r="BB58"/>
  <c i="5" r="F36"/>
  <c i="1" r="BA60"/>
  <c i="6" r="F39"/>
  <c i="1" r="BD61"/>
  <c i="10" r="J36"/>
  <c i="1" r="AW66"/>
  <c r="AS54"/>
  <c i="2" r="F37"/>
  <c i="1" r="BB56"/>
  <c i="3" r="F38"/>
  <c i="1" r="BC57"/>
  <c i="3" r="J36"/>
  <c i="1" r="AW57"/>
  <c i="4" r="J36"/>
  <c i="1" r="AW58"/>
  <c i="6" r="J36"/>
  <c i="1" r="AW61"/>
  <c i="9" r="F39"/>
  <c i="1" r="BD65"/>
  <c i="4" r="F39"/>
  <c i="1" r="BD58"/>
  <c i="7" r="J36"/>
  <c i="1" r="AW62"/>
  <c i="9" r="J36"/>
  <c i="1" r="AW65"/>
  <c i="7" r="F36"/>
  <c i="1" r="BA62"/>
  <c i="9" r="F36"/>
  <c i="1" r="BA65"/>
  <c i="9" r="J32"/>
  <c i="2" r="J36"/>
  <c i="1" r="AW56"/>
  <c i="5" r="F39"/>
  <c i="1" r="BD60"/>
  <c i="7" r="F38"/>
  <c i="1" r="BC62"/>
  <c i="9" l="1" r="R95"/>
  <c i="10" r="T92"/>
  <c r="T91"/>
  <c i="7" r="T92"/>
  <c r="T91"/>
  <c i="6" r="T94"/>
  <c i="8" r="P88"/>
  <c i="1" r="AU64"/>
  <c i="3" r="T95"/>
  <c i="9" r="P95"/>
  <c i="1" r="AU65"/>
  <c i="3" r="P95"/>
  <c i="1" r="AU57"/>
  <c i="4" r="R92"/>
  <c r="R91"/>
  <c r="P92"/>
  <c r="P91"/>
  <c i="1" r="AU58"/>
  <c i="2" r="T88"/>
  <c i="7" r="P92"/>
  <c r="P91"/>
  <c i="1" r="AU62"/>
  <c i="6" r="R94"/>
  <c i="9" r="T95"/>
  <c i="3" r="R95"/>
  <c i="6" r="BK94"/>
  <c r="J94"/>
  <c r="J63"/>
  <c i="10" r="P92"/>
  <c r="P91"/>
  <c i="1" r="AU66"/>
  <c i="5" r="P88"/>
  <c i="1" r="AU60"/>
  <c i="6" r="P94"/>
  <c i="1" r="AU61"/>
  <c i="7" r="BK92"/>
  <c r="J92"/>
  <c r="J64"/>
  <c i="4" r="BK92"/>
  <c r="J92"/>
  <c r="J64"/>
  <c i="10" r="BK92"/>
  <c r="J92"/>
  <c r="J64"/>
  <c i="1" r="AG65"/>
  <c i="9" r="J63"/>
  <c i="8" r="BK88"/>
  <c r="J88"/>
  <c r="J63"/>
  <c i="5" r="BK88"/>
  <c r="J88"/>
  <c r="J63"/>
  <c i="1" r="AG56"/>
  <c i="2" r="J63"/>
  <c i="1" r="BB55"/>
  <c i="5" r="J35"/>
  <c i="1" r="AV60"/>
  <c r="AT60"/>
  <c i="3" r="J32"/>
  <c i="1" r="AG57"/>
  <c i="4" r="J35"/>
  <c i="1" r="AV58"/>
  <c r="AT58"/>
  <c i="5" r="F35"/>
  <c i="1" r="AZ60"/>
  <c r="BC59"/>
  <c r="AY59"/>
  <c i="8" r="J35"/>
  <c i="1" r="AV64"/>
  <c r="AT64"/>
  <c i="6" r="F35"/>
  <c i="1" r="AZ61"/>
  <c r="BB63"/>
  <c r="AX63"/>
  <c r="BD63"/>
  <c i="2" r="J35"/>
  <c i="1" r="AV56"/>
  <c r="AT56"/>
  <c r="AN56"/>
  <c i="8" r="F35"/>
  <c i="1" r="AZ64"/>
  <c i="4" r="F35"/>
  <c i="1" r="AZ58"/>
  <c r="BA59"/>
  <c r="AW59"/>
  <c i="9" r="F35"/>
  <c i="1" r="AZ65"/>
  <c i="10" r="F35"/>
  <c i="1" r="AZ66"/>
  <c i="6" r="J35"/>
  <c i="1" r="AV61"/>
  <c r="AT61"/>
  <c i="10" r="J35"/>
  <c i="1" r="AV66"/>
  <c r="AT66"/>
  <c r="BC55"/>
  <c i="7" r="F35"/>
  <c i="1" r="AZ62"/>
  <c r="BB59"/>
  <c r="AX59"/>
  <c i="9" r="J35"/>
  <c i="1" r="AV65"/>
  <c r="AT65"/>
  <c r="AN65"/>
  <c r="BA63"/>
  <c r="AW63"/>
  <c i="3" r="J35"/>
  <c i="1" r="AV57"/>
  <c r="AT57"/>
  <c r="BC63"/>
  <c r="AY63"/>
  <c r="BA55"/>
  <c r="AW55"/>
  <c r="BD59"/>
  <c i="2" r="F35"/>
  <c i="1" r="AZ56"/>
  <c r="BD55"/>
  <c i="7" r="J35"/>
  <c i="1" r="AV62"/>
  <c r="AT62"/>
  <c i="3" r="F35"/>
  <c i="1" r="AZ57"/>
  <c i="7" l="1" r="BK91"/>
  <c r="J91"/>
  <c r="J63"/>
  <c i="4" r="BK91"/>
  <c r="J91"/>
  <c r="J63"/>
  <c i="10" r="BK91"/>
  <c r="J91"/>
  <c r="J63"/>
  <c i="9" r="J41"/>
  <c i="1" r="AN57"/>
  <c i="3" r="J41"/>
  <c i="2" r="J41"/>
  <c i="5" r="J32"/>
  <c i="1" r="AG60"/>
  <c r="AZ59"/>
  <c r="AV59"/>
  <c r="AT59"/>
  <c r="AY55"/>
  <c r="BB54"/>
  <c r="AX54"/>
  <c r="AZ55"/>
  <c r="AU63"/>
  <c i="8" r="J32"/>
  <c i="1" r="AG64"/>
  <c r="AU59"/>
  <c r="BC54"/>
  <c r="W32"/>
  <c r="AX55"/>
  <c r="BA54"/>
  <c r="W30"/>
  <c r="AZ63"/>
  <c r="AV63"/>
  <c r="AT63"/>
  <c r="AU55"/>
  <c r="BD54"/>
  <c r="W33"/>
  <c i="6" r="J32"/>
  <c i="1" r="AG61"/>
  <c i="6" l="1" r="J41"/>
  <c i="8" r="J41"/>
  <c i="1" r="AN64"/>
  <c i="5" r="J41"/>
  <c i="1" r="AN60"/>
  <c r="AN61"/>
  <c r="AU54"/>
  <c r="W31"/>
  <c i="4" r="J32"/>
  <c i="1" r="AG58"/>
  <c r="AN58"/>
  <c i="10" r="J32"/>
  <c i="1" r="AG66"/>
  <c r="AG63"/>
  <c r="AN63"/>
  <c r="AY54"/>
  <c r="AZ54"/>
  <c r="W29"/>
  <c r="AW54"/>
  <c r="AK30"/>
  <c r="AV55"/>
  <c r="AT55"/>
  <c i="7" r="J32"/>
  <c i="1" r="AG62"/>
  <c r="AG59"/>
  <c r="AN59"/>
  <c i="4" l="1" r="J41"/>
  <c i="10" r="J41"/>
  <c i="7" r="J41"/>
  <c i="1" r="AN62"/>
  <c r="AN66"/>
  <c r="AV54"/>
  <c r="AK29"/>
  <c r="AG55"/>
  <c r="AG54"/>
  <c r="AK26"/>
  <c l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<sst xmlns="http://schemas.openxmlformats.org/spreadsheetml/2006/main">
  <si>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</si>
  <si>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</si>
  <si>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</si>
  <si>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</si>
  <si>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</si>
  <si>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{708c885c-3aab-4fe0-b04a-08f3cc5e3a50}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</si>
  <si>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</si>
  <si>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</si>
  <si>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</si>
  <si>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</si>
  <si>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</si>
  <si>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</si>
  <si>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</si>
  <si>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</si>
  <si>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639210021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</si>
  <si>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</si>
  <si>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</si>
  <si>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mostních objektů Slavonice - Telč</t>
  </si>
  <si>
    <t>KSO:</t>
  </si>
  <si>
    <t/>
  </si>
  <si>
    <t>CC-CZ:</t>
  </si>
  <si>
    <t>Místo:</t>
  </si>
  <si>
    <t xml:space="preserve"> </t>
  </si>
  <si>
    <t>Datum:</t>
  </si>
  <si>
    <t>25. 11. 2022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</si>
  <si>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</si>
  <si>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</si>
  <si>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</si>
  <si>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</si>
  <si>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</si>
  <si>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</si>
  <si>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</si>
  <si>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</si>
  <si>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</si>
  <si>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</si>
  <si>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</si>
  <si>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</si>
  <si>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</si>
  <si>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</si>
  <si>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</si>
  <si>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</si>
  <si>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</si>
  <si>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</si>
  <si>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</si>
  <si>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</si>
  <si>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</si>
  <si>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</si>
  <si>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</si>
  <si>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</si>
  <si>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</si>
  <si>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</si>
  <si>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</si>
  <si>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</si>
  <si>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</si>
  <si>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</si>
  <si>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</si>
  <si>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</si>
  <si>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</si>
  <si>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</si>
  <si>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</si>
  <si>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</si>
  <si>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</si>
  <si>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</si>
  <si>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</si>
  <si>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</si>
  <si>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</si>
  <si>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</si>
  <si>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</si>
  <si>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</si>
  <si>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</si>
  <si>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</si>
  <si>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</si>
  <si>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</si>
  <si>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</si>
  <si>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propustku v km 50,195</t>
  </si>
  <si>
    <t>STA</t>
  </si>
  <si>
    <t>1</t>
  </si>
  <si>
    <t>{2a648099-1740-4ae7-91dc-40a13071e9e1}</t>
  </si>
  <si>
    <t>2</t>
  </si>
  <si>
    <t>/</t>
  </si>
  <si>
    <t>SO 101</t>
  </si>
  <si>
    <t>Železniční svršek na propustku v km 50,195</t>
  </si>
  <si>
    <t>Soupis</t>
  </si>
  <si>
    <t>{3c11d933-4b33-4054-8353-88aea5e76913}</t>
  </si>
  <si>
    <t>SO 102</t>
  </si>
  <si>
    <t>{963a97b6-dc0b-453e-92f7-1f20862b8b3f}</t>
  </si>
  <si>
    <t>VRN</t>
  </si>
  <si>
    <t>Vedlejší rozpočtové náklady - propustek v km 50,195</t>
  </si>
  <si>
    <t>{d5fd4ab8-a0f9-443c-a197-4a2c53bc5e19}</t>
  </si>
  <si>
    <t>SO 02</t>
  </si>
  <si>
    <t>Oprava propustku v km 50,674</t>
  </si>
  <si>
    <t>{1fc57dc0-3e09-4629-8412-b6fc08dc9e5c}</t>
  </si>
  <si>
    <t>SO 201</t>
  </si>
  <si>
    <t>Železniční svršek na propustku v km 50,674</t>
  </si>
  <si>
    <t>{47090c27-6f7b-4be8-b5d7-c6220963bdc0}</t>
  </si>
  <si>
    <t>SO 202</t>
  </si>
  <si>
    <t>{83f9ce31-fefd-48f3-a84a-9dd7200585ce}</t>
  </si>
  <si>
    <t>Vedlejší rozpočtové náklady - propustek v km 50,674</t>
  </si>
  <si>
    <t>{952e7472-76fe-4753-bd33-e3659a391c58}</t>
  </si>
  <si>
    <t>SO 03</t>
  </si>
  <si>
    <t>Oprava propustku v km 51,820</t>
  </si>
  <si>
    <t>{9c52fd0a-1dbb-4d5f-bd77-85416642fa2b}</t>
  </si>
  <si>
    <t>SO 301</t>
  </si>
  <si>
    <t>Železniční svršek na propustku v km 51,820</t>
  </si>
  <si>
    <t>{9f05639d-90eb-4375-9fa5-06060861b726}</t>
  </si>
  <si>
    <t>SO 302</t>
  </si>
  <si>
    <t>{b47ae059-72da-42a6-9422-1202fbe79591}</t>
  </si>
  <si>
    <t>Vedlejší rozpočtové náklady - propustek v km 51,820</t>
  </si>
  <si>
    <t>{366770c9-b0d8-4512-b226-f13f5544e6f2}</t>
  </si>
  <si>
    <t>KRYCÍ LIST SOUPISU PRACÍ</t>
  </si>
  <si>
    <t>Objekt:</t>
  </si>
  <si>
    <t>SO 01 - Oprava propustku v km 50,195</t>
  </si>
  <si>
    <t>Soupis:</t>
  </si>
  <si>
    <t>SO 101 - Železniční svršek na propustku v km 50,195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</si>
  <si>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</si>
  <si>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</si>
  <si>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</si>
  <si>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</si>
  <si>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</si>
  <si>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</si>
  <si>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</si>
  <si>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</si>
  <si>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</si>
  <si>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</si>
  <si>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</si>
  <si>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</si>
  <si>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</si>
  <si>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</si>
  <si>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</si>
  <si>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</si>
  <si>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</si>
  <si>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</si>
  <si>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</si>
  <si>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</si>
  <si>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</si>
  <si>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</si>
  <si>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</si>
  <si>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5</t>
  </si>
  <si>
    <t>Komunikace pozemní</t>
  </si>
  <si>
    <t>K</t>
  </si>
  <si>
    <t>5901005010.1</t>
  </si>
  <si>
    <t>Měření geometrických parametrů měřícím vozíkem v koleji</t>
  </si>
  <si>
    <t>km</t>
  </si>
  <si>
    <t>Sborník UOŽI 01 2022</t>
  </si>
  <si>
    <t>4</t>
  </si>
  <si>
    <t>828297709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</si>
  <si>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</si>
  <si>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</si>
  <si>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5905055010</t>
  </si>
  <si>
    <t>Odstranění stávajícího kolejového lože odtěžením v koleji</t>
  </si>
  <si>
    <t>m3</t>
  </si>
  <si>
    <t>1631014925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</si>
  <si>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</si>
  <si>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</t>
  </si>
  <si>
    <t>Poznámka k položce:_x000d_
S3/1</t>
  </si>
  <si>
    <t>VV</t>
  </si>
  <si>
    <t>"odtěžení nad propustkem"8,0*1,9</t>
  </si>
  <si>
    <t>Součet</t>
  </si>
  <si>
    <t>3</t>
  </si>
  <si>
    <t>5905060010</t>
  </si>
  <si>
    <t>Zřízení nového kolejového lože v koleji</t>
  </si>
  <si>
    <t>-408027422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</si>
  <si>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</si>
  <si>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"nové lože nad propustkem"8,0*1,9</t>
  </si>
  <si>
    <t>5905105030</t>
  </si>
  <si>
    <t>Doplnění KL kamenivem souvisle strojně v koleji</t>
  </si>
  <si>
    <t>-975894494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</si>
  <si>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</si>
  <si>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"doplnění kolejového lože"25</t>
  </si>
  <si>
    <t>5906130135</t>
  </si>
  <si>
    <t>Montáž kolejového roštu v ose koleje pražce dřevěné vystrojené tvar S49, 49E1</t>
  </si>
  <si>
    <t>-150638980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</si>
  <si>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</si>
  <si>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25/1000</t>
  </si>
  <si>
    <t>6</t>
  </si>
  <si>
    <t>5906140035</t>
  </si>
  <si>
    <t xml:space="preserve">Demontáž kolejového roštu koleje v ose koleje pražce dřevěné tvar  S49, T, 49E1</t>
  </si>
  <si>
    <t>1500993977</t>
  </si>
  <si>
    <t>Demontáž kolejového roštu koleje v ose koleje pražce dřevěné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</si>
  <si>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7</t>
  </si>
  <si>
    <t>5908005030</t>
  </si>
  <si>
    <t>Oprava kolejnicového styku výměna spojky tv. S49</t>
  </si>
  <si>
    <t>kus</t>
  </si>
  <si>
    <t>-2028109588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</si>
  <si>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</si>
  <si>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</t>
  </si>
  <si>
    <t>M</t>
  </si>
  <si>
    <t>5958101010</t>
  </si>
  <si>
    <t>Součásti spojovací kolejnicové spojky tv. S1 580 mm</t>
  </si>
  <si>
    <t>1379976193</t>
  </si>
  <si>
    <t>9</t>
  </si>
  <si>
    <t>5958116000</t>
  </si>
  <si>
    <t>Matice M24</t>
  </si>
  <si>
    <t>1233145708</t>
  </si>
  <si>
    <t>10</t>
  </si>
  <si>
    <t>5958107000</t>
  </si>
  <si>
    <t>Šroub spojkový M24 x 120 mm</t>
  </si>
  <si>
    <t>-1313151942</t>
  </si>
  <si>
    <t>11</t>
  </si>
  <si>
    <t>5958134040</t>
  </si>
  <si>
    <t>Součásti upevňovací kroužek pružný dvojitý Fe 6</t>
  </si>
  <si>
    <t>-517820099</t>
  </si>
  <si>
    <t>12</t>
  </si>
  <si>
    <t>5909031020</t>
  </si>
  <si>
    <t>Úprava GPK koleje směrové a výškové uspořádání pražce betonové</t>
  </si>
  <si>
    <t>69460202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</si>
  <si>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</si>
  <si>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</si>
  <si>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0,350</t>
  </si>
  <si>
    <t>13</t>
  </si>
  <si>
    <t>5958158005</t>
  </si>
  <si>
    <t xml:space="preserve">Podložka pryžová pod patu kolejnice S49  183/126/6</t>
  </si>
  <si>
    <t>1824272495</t>
  </si>
  <si>
    <t>30/0,6*2</t>
  </si>
  <si>
    <t>14</t>
  </si>
  <si>
    <t>5958128010</t>
  </si>
  <si>
    <t>Komplety ŽS 4 (šroub RS 1, matice M 24, podložka Fe6, svěrka ŽS4)</t>
  </si>
  <si>
    <t>-1416070061</t>
  </si>
  <si>
    <t>12*2</t>
  </si>
  <si>
    <t>5955101000</t>
  </si>
  <si>
    <t>Kamenivo drcené štěrk frakce 31,5/63 třídy BI</t>
  </si>
  <si>
    <t>t</t>
  </si>
  <si>
    <t>2028056140</t>
  </si>
  <si>
    <t>15,2*1,8</t>
  </si>
  <si>
    <t>25*1,8</t>
  </si>
  <si>
    <t>16</t>
  </si>
  <si>
    <t>5956101030</t>
  </si>
  <si>
    <t xml:space="preserve">Pražec dřevěný příčný vystrojený   buk 2600x260x160 mm</t>
  </si>
  <si>
    <t>739998189</t>
  </si>
  <si>
    <t>OST</t>
  </si>
  <si>
    <t>Ostatní</t>
  </si>
  <si>
    <t>17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</si>
  <si>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</si>
  <si>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</si>
  <si>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</si>
  <si>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-24134057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</si>
  <si>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</si>
  <si>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</si>
  <si>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Dovoz a odvoz materiálu</t>
  </si>
  <si>
    <t>(15,2+25)*1,8+15,2*1,8</t>
  </si>
  <si>
    <t>18</t>
  </si>
  <si>
    <t>9903200100</t>
  </si>
  <si>
    <t>Přeprava mechanizace na místo prováděných prací o hmotnosti přes 12 t přes 50 do 100 km</t>
  </si>
  <si>
    <t>-1066487951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</si>
  <si>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</si>
  <si>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 "dvoucestný bagr"</t>
  </si>
  <si>
    <t>19</t>
  </si>
  <si>
    <t>9903200300</t>
  </si>
  <si>
    <t>Přeprava mechanizace na místo prováděných prací o hmotnosti přes 12 t do 300 km</t>
  </si>
  <si>
    <t>-1278574300</t>
  </si>
  <si>
    <t>Přeprava mechanizace na místo prováděných prací o hmotnosti přes 12 t do 300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</si>
  <si>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"najetí podbíječky"1</t>
  </si>
  <si>
    <t>20</t>
  </si>
  <si>
    <t>9909000100</t>
  </si>
  <si>
    <t>Poplatek za uložení suti nebo hmot na oficiální skládku</t>
  </si>
  <si>
    <t>-853849935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</si>
  <si>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</si>
  <si>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15,2*1,8"odstraněné KL nad propustkem"</t>
  </si>
  <si>
    <t>9909000300</t>
  </si>
  <si>
    <t>Poplatek za likvidaci dřevěných kolejnicových podpor</t>
  </si>
  <si>
    <t>1578955514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</si>
  <si>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</si>
  <si>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12*0,08</t>
  </si>
  <si>
    <t>SO 102 - Oprava propustku v km 50,195</t>
  </si>
  <si>
    <t>1 - Zemní práce</t>
  </si>
  <si>
    <t>2 - Zakládání</t>
  </si>
  <si>
    <t xml:space="preserve">    3 - Svislé a kompletní konstrukce</t>
  </si>
  <si>
    <t>4 - Vodorovné konstrukce</t>
  </si>
  <si>
    <t>711 - Izolace proti vodě, vlhkosti a plynům</t>
  </si>
  <si>
    <t>9 - Ostatní konstrukce a práce-bourání</t>
  </si>
  <si>
    <t xml:space="preserve">96 -  Bourání konstrukcí</t>
  </si>
  <si>
    <t xml:space="preserve">99 -  Přesun hmot</t>
  </si>
  <si>
    <t>997 - Přesun sutě</t>
  </si>
  <si>
    <t>998 - Přesun hmot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</si>
  <si>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</si>
  <si>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</si>
  <si>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</si>
  <si>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</si>
  <si>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CS ÚRS 2022 02</t>
  </si>
  <si>
    <t>-645578883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</si>
  <si>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</si>
  <si>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</si>
  <si>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https://podminky.urs.cz/item/CS_URS_2022_02/111251102</t>
  </si>
  <si>
    <t>30</t>
  </si>
  <si>
    <t>115101202</t>
  </si>
  <si>
    <t>Čerpání vody na dopravní výšku do 10 m průměrný přítok přes 500 do 1 000 l/min</t>
  </si>
  <si>
    <t>hod</t>
  </si>
  <si>
    <t>1203305229</t>
  </si>
  <si>
    <t>Čerpání vody na dopravní výšku do 10 m s uvažovaným průměrným přítokem přes 500 do 1 000 l/min</t>
  </si>
  <si>
    <t>https://podminky.urs.cz/item/CS_URS_2022_02/115101202</t>
  </si>
  <si>
    <t>"při deštích" 16</t>
  </si>
  <si>
    <t>115101302</t>
  </si>
  <si>
    <t>Pohotovost čerpací soupravy pro dopravní výšku do 10 m přítok přes 500 do 1 000 l/min</t>
  </si>
  <si>
    <t>den</t>
  </si>
  <si>
    <t>2133845263</t>
  </si>
  <si>
    <t>Pohotovost záložní čerpací soupravy pro dopravní výšku do 10 m s uvažovaným průměrným přítokem přes 500 do 1 000 l/min</t>
  </si>
  <si>
    <t>https://podminky.urs.cz/item/CS_URS_2022_02/115101302</t>
  </si>
  <si>
    <t>131351104</t>
  </si>
  <si>
    <t>Hloubení jam nezapažených v hornině třídy těžitelnosti II skupiny 4 objem do 500 m3 strojně</t>
  </si>
  <si>
    <t>844211885</t>
  </si>
  <si>
    <t>Hloubení nezapažených jam a zářezů strojně s urovnáním dna do předepsaného profilu a spádu v hornině třídy těžitelnosti II skupiny 4 přes 100 do 500 m3</t>
  </si>
  <si>
    <t>https://podminky.urs.cz/item/CS_URS_2022_02/131351104</t>
  </si>
  <si>
    <t>"odpočet stávající konstrukce"2,88*-1</t>
  </si>
  <si>
    <t>"jímka"2,8*1,4*1,8</t>
  </si>
  <si>
    <t>(8+6)*0,5*1,6*3+(8+6)*0,5*1,6*2,15</t>
  </si>
  <si>
    <t>"výkopy pro prahy dlažby"2</t>
  </si>
  <si>
    <t>"výkopy pro odláždění"43,41*0,3</t>
  </si>
  <si>
    <t>161151113</t>
  </si>
  <si>
    <t>Svislé přemístění výkopku z horniny třídy těžitelnosti II skupiny 4 a 5 hl výkopu přes 4 do 8 m</t>
  </si>
  <si>
    <t>-1487386736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</si>
  <si>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</si>
  <si>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https://podminky.urs.cz/item/CS_URS_2022_02/161151113</t>
  </si>
  <si>
    <t>76,879</t>
  </si>
  <si>
    <t>162751119</t>
  </si>
  <si>
    <t>Příplatek k vodorovnému přemístění výkopku/sypaniny z horniny třídy těžitelnosti I skupiny 1 až 3 ZKD 1000 m přes 10000 m</t>
  </si>
  <si>
    <t>-1796530172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</si>
  <si>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</si>
  <si>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</si>
  <si>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 xml:space="preserve">" odvoz nevyhovující zemina 50%  na skládku 30km"30*0,5*76,879</t>
  </si>
  <si>
    <t>162751137</t>
  </si>
  <si>
    <t>Vodorovné přemístění přes 9 000 do 10000 m výkopku/sypaniny z horniny třídy těžitelnosti II skupiny 4 a 5</t>
  </si>
  <si>
    <t>1104953445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</si>
  <si>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</si>
  <si>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</si>
  <si>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"přemístění zeminy na meziskládku do 10km"76,879</t>
  </si>
  <si>
    <t>167151102</t>
  </si>
  <si>
    <t>Nakládání výkopku z hornin třídy těžitelnosti II skupiny 4 a 5 do 100 m3</t>
  </si>
  <si>
    <t>2121256574</t>
  </si>
  <si>
    <t>Nakládání, skládání a překládání neulehlého výkopku nebo sypaniny strojně nakládání, množství do 100 m3, z horniny třídy těžitelnosti II, skupiny 4 a 5</t>
  </si>
  <si>
    <t>https://podminky.urs.cz/item/CS_URS_2022_02/167151102</t>
  </si>
  <si>
    <t>171112221</t>
  </si>
  <si>
    <t>Uložení sypaniny z hornin nesoudržných sypkých do násypů přes 3 m3 pro spodní stavbu železnic ručně</t>
  </si>
  <si>
    <t>-555576415</t>
  </si>
  <si>
    <t>Uložení sypaniny do násypů pro spodní stavbu železnic ručně s rozprostřením sypaniny ve vrstvách, s hrubým urovnáním a ručním hutněním objemu přes 3 m3, z hornin nesoudržných sypkých</t>
  </si>
  <si>
    <t>https://podminky.urs.cz/item/CS_URS_2022_02/171112221</t>
  </si>
  <si>
    <t>"odpočet nové konstrukce"(2+1,71+3,19+2,8*1,4*1,8+7*3,14*0,6*0,6)*-1</t>
  </si>
  <si>
    <t>171151101</t>
  </si>
  <si>
    <t>Hutnění boků násypů pro jakýkoliv sklon a míru zhutnění svahu</t>
  </si>
  <si>
    <t>1642713257</t>
  </si>
  <si>
    <t>Hutnění boků násypů z hornin soudržných a sypkých pro jakýkoliv sklon, délku a míru zhutnění svahu</t>
  </si>
  <si>
    <t>https://podminky.urs.cz/item/CS_URS_2022_02/171151101</t>
  </si>
  <si>
    <t>" 10m od osy propustku" 20*1,5+20*1,5</t>
  </si>
  <si>
    <t>58344197</t>
  </si>
  <si>
    <t>štěrkodrť frakce 0/63</t>
  </si>
  <si>
    <t>-2045109573</t>
  </si>
  <si>
    <t>"náhrada nevyhovující zeminy 50%"55,010*0,5*1,8</t>
  </si>
  <si>
    <t>171201231</t>
  </si>
  <si>
    <t>Poplatek za uložení zeminy a kamení na recyklační skládce (skládkovné) kód odpadu 17 05 04</t>
  </si>
  <si>
    <t>1318727192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</si>
  <si>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</si>
  <si>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</si>
  <si>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"odvoz nevyhovující zeminy na skládku - předpoklad 50%"76,879*0,5*1,8</t>
  </si>
  <si>
    <t>181152302</t>
  </si>
  <si>
    <t>Úprava pláně pro silnice a dálnice v zářezech se zhutněním</t>
  </si>
  <si>
    <t>-1440142890</t>
  </si>
  <si>
    <t>Úprava pláně na stavbách silnic a dálnic strojně v zářezech mimo skalních se zhutněním</t>
  </si>
  <si>
    <t>https://podminky.urs.cz/item/CS_URS_2022_02/181152302</t>
  </si>
  <si>
    <t>1,6*8,6</t>
  </si>
  <si>
    <t>181252305</t>
  </si>
  <si>
    <t>Úprava pláně pro silnice a dálnice na násypech se zhutněním</t>
  </si>
  <si>
    <t>-957178874</t>
  </si>
  <si>
    <t>Úprava pláně na stavbách silnic a dálnic strojně na násypech se zhutněním</t>
  </si>
  <si>
    <t>https://podminky.urs.cz/item/CS_URS_2022_02/181252305</t>
  </si>
  <si>
    <t>"zemní pláň" 6,0*7,0</t>
  </si>
  <si>
    <t>182112121</t>
  </si>
  <si>
    <t>Svahování v zářezech v hornině třídy těžitelnosti I skupiny 3 ručně</t>
  </si>
  <si>
    <t>1381988962</t>
  </si>
  <si>
    <t>Svahování trvalých svahů do projektovaných profilů ručně s potřebným přemístěním výkopku při svahování v zářezech v hornině třídy těžitelnosti I skupiny 3</t>
  </si>
  <si>
    <t>https://podminky.urs.cz/item/CS_URS_2022_02/182112121</t>
  </si>
  <si>
    <t>" 10m od osy propustku" 2*20+2*20</t>
  </si>
  <si>
    <t>182351023</t>
  </si>
  <si>
    <t>Rozprostření ornice pl do 100 m2 ve svahu přes 1:5 tl vrstvy do 200 mm strojně</t>
  </si>
  <si>
    <t>583090663</t>
  </si>
  <si>
    <t>Rozprostření a urovnání ornice ve svahu sklonu přes 1:5 strojně při souvislé ploše do 100 m2, tl. vrstvy do 200 mm</t>
  </si>
  <si>
    <t>https://podminky.urs.cz/item/CS_URS_2022_02/182351023</t>
  </si>
  <si>
    <t>"Vlevo trati"2*10</t>
  </si>
  <si>
    <t>"Vpravo trati"2*10</t>
  </si>
  <si>
    <t>183405212</t>
  </si>
  <si>
    <t>Výsev trávníku hydroosevem na hlušinu</t>
  </si>
  <si>
    <t>1435813619</t>
  </si>
  <si>
    <t>https://podminky.urs.cz/item/CS_URS_2022_02/183405212</t>
  </si>
  <si>
    <t>40</t>
  </si>
  <si>
    <t>00572470</t>
  </si>
  <si>
    <t>osivo směs travní univerzál</t>
  </si>
  <si>
    <t>kg</t>
  </si>
  <si>
    <t>564758781</t>
  </si>
  <si>
    <t>40*0,025</t>
  </si>
  <si>
    <t>Zakládání</t>
  </si>
  <si>
    <t>271532212</t>
  </si>
  <si>
    <t>Podsyp pod základové konstrukce se zhutněním z hrubého kameniva frakce 16 až 32 mm</t>
  </si>
  <si>
    <t>7356967</t>
  </si>
  <si>
    <t>Podsyp pod základové konstrukce se zhutněním a urovnáním povrchu z kameniva hrubého, frakce 16 - 32 mm</t>
  </si>
  <si>
    <t>https://podminky.urs.cz/item/CS_URS_2022_02/271532212</t>
  </si>
  <si>
    <t>2,2*10*0,1</t>
  </si>
  <si>
    <t>273311124</t>
  </si>
  <si>
    <t>Základové desky z betonu prostého C 12/15</t>
  </si>
  <si>
    <t>459103674</t>
  </si>
  <si>
    <t>Základové konstrukce z betonu prostého desky ve výkopu nebo na hlavách pilot C 12/15</t>
  </si>
  <si>
    <t>https://podminky.urs.cz/item/CS_URS_2022_02/273311124</t>
  </si>
  <si>
    <t>"podkladní vyrovnávací beton pod jímku"0,52</t>
  </si>
  <si>
    <t>"podkladní vyrovnávací beton pod základovou desku 100mm" 1,19</t>
  </si>
  <si>
    <t>273311127</t>
  </si>
  <si>
    <t>Základové desky z betonu prostého C 25/30</t>
  </si>
  <si>
    <t>-793759795</t>
  </si>
  <si>
    <t>Základové konstrukce z betonu prostého desky ve výkopu nebo na hlavách pilot C 25/30</t>
  </si>
  <si>
    <t>https://podminky.urs.cz/item/CS_URS_2022_02/273311127</t>
  </si>
  <si>
    <t>"deska pod prefabrikáty + koncové prahy základu + zesílení základu" 3,19</t>
  </si>
  <si>
    <t>22</t>
  </si>
  <si>
    <t>273354111</t>
  </si>
  <si>
    <t>Bednění základových desek - zřízení</t>
  </si>
  <si>
    <t>439728388</t>
  </si>
  <si>
    <t>Bednění základových konstrukcí desek zřízení</t>
  </si>
  <si>
    <t>https://podminky.urs.cz/item/CS_URS_2022_02/273354111</t>
  </si>
  <si>
    <t>"podkladní beton" 2*7,4*0,10+1,5*2*0,10</t>
  </si>
  <si>
    <t>"lože pod prefabrikáty" 1,34*0,2*2+0,2*7,2*2</t>
  </si>
  <si>
    <t>23</t>
  </si>
  <si>
    <t>273354211</t>
  </si>
  <si>
    <t>Bednění základových desek - odstranění</t>
  </si>
  <si>
    <t>564805510</t>
  </si>
  <si>
    <t>Bednění základových konstrukcí desek odstranění bednění</t>
  </si>
  <si>
    <t>https://podminky.urs.cz/item/CS_URS_2022_02/273354211</t>
  </si>
  <si>
    <t>24</t>
  </si>
  <si>
    <t>31316008</t>
  </si>
  <si>
    <t>síť výztužná svařovaná DIN 488 jakost B500A 100x100mm drát D 8mm</t>
  </si>
  <si>
    <t>1389647139</t>
  </si>
  <si>
    <t>"výztuž základové desky"24,7</t>
  </si>
  <si>
    <t>25</t>
  </si>
  <si>
    <t>31316006</t>
  </si>
  <si>
    <t>síť výztužná svařovaná DIN 488 jakost B500A 100x100mm drát D 6mm</t>
  </si>
  <si>
    <t>372958712</t>
  </si>
  <si>
    <t>43,41*1,1"výztuž dlažby včetně přesahů 10%"</t>
  </si>
  <si>
    <t>26</t>
  </si>
  <si>
    <t>274311126</t>
  </si>
  <si>
    <t>Základové pasy, prahy, věnce a ostruhy z betonu prostého C 20/25</t>
  </si>
  <si>
    <t>-146507880</t>
  </si>
  <si>
    <t>Základové konstrukce z betonu prostého pasy, prahy, věnce a ostruhy ve výkopu nebo na hlavách pilot C 20/25</t>
  </si>
  <si>
    <t>https://podminky.urs.cz/item/CS_URS_2022_02/274311126</t>
  </si>
  <si>
    <t>"koncové prahy dlažby"</t>
  </si>
  <si>
    <t>"vpravo"0,8*0,8*2</t>
  </si>
  <si>
    <t>"vlevo"1*0,4*0,6*3</t>
  </si>
  <si>
    <t>Svislé a kompletní konstrukce</t>
  </si>
  <si>
    <t>27</t>
  </si>
  <si>
    <t>341321610</t>
  </si>
  <si>
    <t>Stěny nosné ze ŽB tř. C 30/37</t>
  </si>
  <si>
    <t>710859459</t>
  </si>
  <si>
    <t>Stěny a příčky z betonu železového (bez výztuže) nosné tř. C 30/37</t>
  </si>
  <si>
    <t>https://podminky.urs.cz/item/CS_URS_2022_02/341321610</t>
  </si>
  <si>
    <t>"Jímka"4,35</t>
  </si>
  <si>
    <t>28</t>
  </si>
  <si>
    <t>341351111</t>
  </si>
  <si>
    <t>Zřízení oboustranného bednění nosných stěn</t>
  </si>
  <si>
    <t>2105904935</t>
  </si>
  <si>
    <t>Bednění stěn a příček nosných rovné oboustranné za každou stranu zřízení</t>
  </si>
  <si>
    <t>https://podminky.urs.cz/item/CS_URS_2022_02/341351111</t>
  </si>
  <si>
    <t>"Bednění zesílení na výtoku"2*0,5*4</t>
  </si>
  <si>
    <t>"Bednění stěn jímky" 2,0*2,01*2+1,4*2,01*2+2,0*1,71*2+1,4*1,71*2</t>
  </si>
  <si>
    <t>29</t>
  </si>
  <si>
    <t>341351112</t>
  </si>
  <si>
    <t>Odstranění oboustranného bednění nosných stěn</t>
  </si>
  <si>
    <t>2143486355</t>
  </si>
  <si>
    <t>Bednění stěn a příček nosných rovné oboustranné za každou stranu odstranění</t>
  </si>
  <si>
    <t>https://podminky.urs.cz/item/CS_URS_2022_02/341351112</t>
  </si>
  <si>
    <t>341361821</t>
  </si>
  <si>
    <t>Výztuž stěn betonářskou ocelí 10 505</t>
  </si>
  <si>
    <t>-1812983922</t>
  </si>
  <si>
    <t>Výztuž stěn a příček nosných svislých nebo šikmých, rovných nebo oblých z betonářské oceli 10 505 (R) nebo BSt 500</t>
  </si>
  <si>
    <t>https://podminky.urs.cz/item/CS_URS_2022_02/341361821</t>
  </si>
  <si>
    <t>"Prutová výstuž základu"72,77/1000</t>
  </si>
  <si>
    <t>"Prutová výztuž jímky"601,57/1000</t>
  </si>
  <si>
    <t>31</t>
  </si>
  <si>
    <t>389121111</t>
  </si>
  <si>
    <t>Osazení dílců rámové konstrukce propustků a podchodů hmotnosti do 5 t</t>
  </si>
  <si>
    <t>-892528670</t>
  </si>
  <si>
    <t>Osazení dílců rámové konstrukce propustků a podchodů hmotnosti jednotlivě do 5 t</t>
  </si>
  <si>
    <t>https://podminky.urs.cz/item/CS_URS_2022_02/389121111</t>
  </si>
  <si>
    <t>"Montáž propustku"5+2</t>
  </si>
  <si>
    <t>Vodorovné konstrukce</t>
  </si>
  <si>
    <t>32</t>
  </si>
  <si>
    <t>451312111</t>
  </si>
  <si>
    <t>Podklad pod dlažbu z betonu prostého C 20/25 tl přes 100 do 150 mm</t>
  </si>
  <si>
    <t>-1627282664</t>
  </si>
  <si>
    <t>Podklad pod dlažbu z betonu prostého bez zvýšených nároků na prostředí tř. C 20/25 tl. přes 100 do 150 mm</t>
  </si>
  <si>
    <t>https://podminky.urs.cz/item/CS_URS_2022_02/451312111</t>
  </si>
  <si>
    <t>43,41</t>
  </si>
  <si>
    <t>33</t>
  </si>
  <si>
    <t>462511111</t>
  </si>
  <si>
    <t>Zához prostoru z lomového kamene</t>
  </si>
  <si>
    <t>1639001978</t>
  </si>
  <si>
    <t>Zához prostoru z lomového kamene</t>
  </si>
  <si>
    <t>https://podminky.urs.cz/item/CS_URS_2022_02/462511111</t>
  </si>
  <si>
    <t>"Zához na výtoku"(0,25+0,7)*0,5*0,675*2</t>
  </si>
  <si>
    <t>34</t>
  </si>
  <si>
    <t>465513157</t>
  </si>
  <si>
    <t>Dlažba svahu u opěr z upraveného lomového žulového kamene tl 200 mm do lože C 25/30 pl přes 10 m2</t>
  </si>
  <si>
    <t>-1518549033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</si>
  <si>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</si>
  <si>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https://podminky.urs.cz/item/CS_URS_2022_02/465513157</t>
  </si>
  <si>
    <t>"vlevo"(2,4+2,8+2,4)*2,6</t>
  </si>
  <si>
    <t>"vpravo"11*2,15</t>
  </si>
  <si>
    <t>711</t>
  </si>
  <si>
    <t>Izolace proti vodě, vlhkosti a plynům</t>
  </si>
  <si>
    <t>35</t>
  </si>
  <si>
    <t>711511101</t>
  </si>
  <si>
    <t>Provedení hydroizolace potrubí za studena penetračním nátěrem</t>
  </si>
  <si>
    <t>-604486027</t>
  </si>
  <si>
    <t>Provedení izolace potrubí, nádrží, stok a kanalizačních šachet natěradly a tmely za studena nátěrem penetračním</t>
  </si>
  <si>
    <t>https://podminky.urs.cz/item/CS_URS_2022_02/711511101</t>
  </si>
  <si>
    <t>"nátěr jímky"2,8*2,01*2+1,4*2,01*2-3,14*0,7*0,7</t>
  </si>
  <si>
    <t>"nátěr trub a a základu"1,34*0,2*2+(0,2+0,45)*2*7,2 +(2*3,14*0,7-0,635)*7,2</t>
  </si>
  <si>
    <t>36</t>
  </si>
  <si>
    <t>11163150</t>
  </si>
  <si>
    <t>lak penetrační asfaltový</t>
  </si>
  <si>
    <t>133667208</t>
  </si>
  <si>
    <t>Poznámka k položce:_x000d_
Spotřeba 0,3-0,4kg/m2</t>
  </si>
  <si>
    <t>37</t>
  </si>
  <si>
    <t>711511102</t>
  </si>
  <si>
    <t>Provedení hydroizolace potrubí za studena asfaltovým lakem</t>
  </si>
  <si>
    <t>1849779918</t>
  </si>
  <si>
    <t>Provedení izolace potrubí, nádrží, stok a kanalizačních šachet natěradly a tmely za studena nátěrem lakem asfaltovým</t>
  </si>
  <si>
    <t>https://podminky.urs.cz/item/CS_URS_2022_02/711511102</t>
  </si>
  <si>
    <t>"Dvojnásobný nátěr"</t>
  </si>
  <si>
    <t>"nátěr jímky"(2,8*2,01*2+1,4*2,01*2-3,14*0,7*0,7)*2</t>
  </si>
  <si>
    <t>"nátěr trub a a základu"(1,34*0,2*2+(0,2+0,45)*2*7,2 +(2*3,14*0,7-0,635)*7,2)*2</t>
  </si>
  <si>
    <t>38</t>
  </si>
  <si>
    <t>11163152</t>
  </si>
  <si>
    <t>lak hydroizolační asfaltový</t>
  </si>
  <si>
    <t>-2078166099</t>
  </si>
  <si>
    <t>Poznámka k položce:_x000d_
Spotřeba: 0,3-0,5 kg/m2</t>
  </si>
  <si>
    <t>39</t>
  </si>
  <si>
    <t>998711101</t>
  </si>
  <si>
    <t>Přesun hmot tonážní pro izolace proti vodě, vlhkosti a plynům v objektech v do 6 m</t>
  </si>
  <si>
    <t>-1600564522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</si>
  <si>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</si>
  <si>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</si>
  <si>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0,053</t>
  </si>
  <si>
    <t>Ostatní konstrukce a práce-bourání</t>
  </si>
  <si>
    <t>56230625.R</t>
  </si>
  <si>
    <t>Kompozitní rošt 30x30/60 včetně rámu a montáže</t>
  </si>
  <si>
    <t>Ks</t>
  </si>
  <si>
    <t>-1448996597</t>
  </si>
  <si>
    <t>Kompozitní rošt 30x30/60</t>
  </si>
  <si>
    <t>"pochozí kompozitní rošt tl. 35-40mm"1</t>
  </si>
  <si>
    <t>41</t>
  </si>
  <si>
    <t>641941712.R</t>
  </si>
  <si>
    <t>529470746</t>
  </si>
  <si>
    <t>Pozinkovaný rám pro pochozí rošt</t>
  </si>
  <si>
    <t xml:space="preserve">"ocelový rám z úhelníků 50x50x6 pro pochozí kompozitní rošt  včetně PKO, kotvení a montáže"41,72</t>
  </si>
  <si>
    <t>42</t>
  </si>
  <si>
    <t>922501117</t>
  </si>
  <si>
    <t>Drážní stezka z drti kamenné zhutněné tl 100 mm</t>
  </si>
  <si>
    <t>1804918243</t>
  </si>
  <si>
    <t>Drážní stezka mezi kolejemi ve stanicích a podél kolejí ve stanicích a na trati z drti kamenné se zhutněním vrstvy 100 mm</t>
  </si>
  <si>
    <t>https://podminky.urs.cz/item/CS_URS_2022_02/922501117</t>
  </si>
  <si>
    <t>(0,7+0,7)*15</t>
  </si>
  <si>
    <t>43</t>
  </si>
  <si>
    <t>936942211</t>
  </si>
  <si>
    <t>Zhotovení tabulky s letopočtem opravy mostu vložením šablony do bednění</t>
  </si>
  <si>
    <t>-25101631</t>
  </si>
  <si>
    <t>Zhotovení tabulky s letopočtem opravy nebo větší údržby vložením šablony do bednění</t>
  </si>
  <si>
    <t>https://podminky.urs.cz/item/CS_URS_2022_02/936942211</t>
  </si>
  <si>
    <t>44</t>
  </si>
  <si>
    <t>966008111</t>
  </si>
  <si>
    <t>Bourání trubního propustku DN do 300</t>
  </si>
  <si>
    <t>m</t>
  </si>
  <si>
    <t>-407269803</t>
  </si>
  <si>
    <t>Bourání trubního propustku s odklizením a uložením vybouraného materiálu na skládku na vzdálenost do 3 m nebo s naložením na dopravní prostředek z trub DN do 300 mm</t>
  </si>
  <si>
    <t>https://podminky.urs.cz/item/CS_URS_2022_02/966008111</t>
  </si>
  <si>
    <t>"vybourání ocelové trouby" 7,9</t>
  </si>
  <si>
    <t>45</t>
  </si>
  <si>
    <t>592211604.R</t>
  </si>
  <si>
    <t>Žlb trouba patková DN 800</t>
  </si>
  <si>
    <t>1885070673</t>
  </si>
  <si>
    <t>"trouba mezilehlá"5</t>
  </si>
  <si>
    <t>46</t>
  </si>
  <si>
    <t>592211605.R</t>
  </si>
  <si>
    <t>Žlb trouba patková DN 800 vytokový díl šikmý</t>
  </si>
  <si>
    <t>791937409</t>
  </si>
  <si>
    <t>Žlb trouba patková DN 800 vtoková s kolmým čelem</t>
  </si>
  <si>
    <t>47</t>
  </si>
  <si>
    <t>592211606.R</t>
  </si>
  <si>
    <t>555328833</t>
  </si>
  <si>
    <t>Žlb trouba patková DN 800 výtokový díl šikmý</t>
  </si>
  <si>
    <t>96</t>
  </si>
  <si>
    <t xml:space="preserve"> Bourání konstrukcí</t>
  </si>
  <si>
    <t>48</t>
  </si>
  <si>
    <t>962021112</t>
  </si>
  <si>
    <t>Bourání mostních zdí a pilířů z kamene</t>
  </si>
  <si>
    <t>352838644</t>
  </si>
  <si>
    <t>Bourání mostních konstrukcí zdiva a pilířů z kamene nebo cihel</t>
  </si>
  <si>
    <t>https://podminky.urs.cz/item/CS_URS_2022_02/962021112</t>
  </si>
  <si>
    <t>"průčelní zdivo vlevo i vpravo"1,5*0,8*1,2*2</t>
  </si>
  <si>
    <t>99</t>
  </si>
  <si>
    <t xml:space="preserve"> Přesun hmot</t>
  </si>
  <si>
    <t>49</t>
  </si>
  <si>
    <t>992114151</t>
  </si>
  <si>
    <t>Vodorovné přemístění mostních dílců z ŽB na vzdálenost 5000 m hmotnosti do 5 t</t>
  </si>
  <si>
    <t>1766698054</t>
  </si>
  <si>
    <t>Vodorovné přemístění mostních dílců vzdálenosti přesunu do 5 000 m do 5 t</t>
  </si>
  <si>
    <t>https://podminky.urs.cz/item/CS_URS_2022_02/992114151</t>
  </si>
  <si>
    <t>"převoz prefabrikátů na staveništi" 7</t>
  </si>
  <si>
    <t>997</t>
  </si>
  <si>
    <t>Přesun sutě</t>
  </si>
  <si>
    <t>50</t>
  </si>
  <si>
    <t>997211111</t>
  </si>
  <si>
    <t>Svislá doprava suti na v 3,5 m</t>
  </si>
  <si>
    <t>97163509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</si>
  <si>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</si>
  <si>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https://podminky.urs.cz/item/CS_URS_2022_02/997211111</t>
  </si>
  <si>
    <t>51</t>
  </si>
  <si>
    <t>997211119</t>
  </si>
  <si>
    <t>Příplatek ZKD 3,5 m výšky u svislé dopravy suti</t>
  </si>
  <si>
    <t>1390529224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</si>
  <si>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</si>
  <si>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https://podminky.urs.cz/item/CS_URS_2022_02/997211119</t>
  </si>
  <si>
    <t>52</t>
  </si>
  <si>
    <t>997211511</t>
  </si>
  <si>
    <t>Vodorovná doprava suti po suchu na vzdálenost do 1 km</t>
  </si>
  <si>
    <t>991855617</t>
  </si>
  <si>
    <t>Vodorovná doprava suti nebo vybouraných hmot suti se složením a hrubým urovnáním, na vzdálenost do 1 km</t>
  </si>
  <si>
    <t>https://podminky.urs.cz/item/CS_URS_2022_02/997211511</t>
  </si>
  <si>
    <t>53</t>
  </si>
  <si>
    <t>997211519</t>
  </si>
  <si>
    <t>Příplatek ZKD 1 km u vodorovné dopravy suti</t>
  </si>
  <si>
    <t>1873348707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</si>
  <si>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</si>
  <si>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</si>
  <si>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"odvoz suti na skládku 30km"30*13,12</t>
  </si>
  <si>
    <t>54</t>
  </si>
  <si>
    <t>997211611</t>
  </si>
  <si>
    <t>Nakládání suti na dopravní prostředky pro vodorovnou dopravu</t>
  </si>
  <si>
    <t>-1198148986</t>
  </si>
  <si>
    <t>Nakládání suti nebo vybouraných hmot na dopravní prostředky pro vodorovnou dopravu suti</t>
  </si>
  <si>
    <t>https://podminky.urs.cz/item/CS_URS_2022_02/997211611</t>
  </si>
  <si>
    <t>55</t>
  </si>
  <si>
    <t>997221873</t>
  </si>
  <si>
    <t>1416126011</t>
  </si>
  <si>
    <t>https://podminky.urs.cz/item/CS_URS_2022_02/997221873</t>
  </si>
  <si>
    <t>13,12</t>
  </si>
  <si>
    <t>998</t>
  </si>
  <si>
    <t>Přesun hmot</t>
  </si>
  <si>
    <t>56</t>
  </si>
  <si>
    <t>998212111</t>
  </si>
  <si>
    <t>Přesun hmot pro mosty zděné, monolitické betonové nebo ocelové v do 20 m</t>
  </si>
  <si>
    <t>-495675587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</si>
  <si>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</si>
  <si>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</si>
  <si>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VRN - Vedlejší rozpočtové náklady - propustek v km 50,195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</si>
  <si>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</si>
  <si>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</si>
  <si>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</si>
  <si>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</si>
  <si>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</si>
  <si>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</si>
  <si>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</si>
  <si>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</si>
  <si>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</si>
  <si>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</si>
  <si>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</si>
  <si>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</si>
  <si>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</si>
  <si>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85309274</t>
  </si>
  <si>
    <t>https://podminky.urs.cz/item/CS_URS_2022_02/012303000</t>
  </si>
  <si>
    <t>013254000</t>
  </si>
  <si>
    <t>Dokumentace skutečného provedení stavby</t>
  </si>
  <si>
    <t>-1028124041</t>
  </si>
  <si>
    <t>Průzkumné, geodetické a projektové práce projektové práce dokumentace stavby (výkresová a textová) skutečného provedení stavby</t>
  </si>
  <si>
    <t>https://podminky.urs.cz/item/CS_URS_2022_02/013254000</t>
  </si>
  <si>
    <t>VRN3</t>
  </si>
  <si>
    <t>Zařízení staveniště</t>
  </si>
  <si>
    <t>030001000</t>
  </si>
  <si>
    <t>-785738935</t>
  </si>
  <si>
    <t>Základní rozdělení průvodních činností a nákladů zařízení staveniště</t>
  </si>
  <si>
    <t>https://podminky.urs.cz/item/CS_URS_2022_02/030001000</t>
  </si>
  <si>
    <t>032403000</t>
  </si>
  <si>
    <t>Provizorní komunikace</t>
  </si>
  <si>
    <t>1308578490</t>
  </si>
  <si>
    <t>https://podminky.urs.cz/item/CS_URS_2022_02/032403000</t>
  </si>
  <si>
    <t>035103001</t>
  </si>
  <si>
    <t>Pronájem ploch</t>
  </si>
  <si>
    <t>-576263882</t>
  </si>
  <si>
    <t>https://podminky.urs.cz/item/CS_URS_2022_02/035103001</t>
  </si>
  <si>
    <t>VRN4</t>
  </si>
  <si>
    <t>Inženýrská činnost</t>
  </si>
  <si>
    <t>043194000</t>
  </si>
  <si>
    <t>Ostatní zkoušky</t>
  </si>
  <si>
    <t>2055711528</t>
  </si>
  <si>
    <t>Inženýrská činnost zkoušky a ostatní měření zkoušky ostatní zkoušky</t>
  </si>
  <si>
    <t>https://podminky.urs.cz/item/CS_URS_2022_02/043194000</t>
  </si>
  <si>
    <t>VRN6</t>
  </si>
  <si>
    <t>Územní vlivy</t>
  </si>
  <si>
    <t>065002000</t>
  </si>
  <si>
    <t>Mimostaveništní doprava materiálů</t>
  </si>
  <si>
    <t>1511929417</t>
  </si>
  <si>
    <t>Hlavní tituly průvodních činností a nákladů územní vlivy mimostaveništní doprava materiálů a výrobků</t>
  </si>
  <si>
    <t>https://podminky.urs.cz/item/CS_URS_2022_02/065002000</t>
  </si>
  <si>
    <t>VRN7</t>
  </si>
  <si>
    <t>Provozní vlivy</t>
  </si>
  <si>
    <t>074002000</t>
  </si>
  <si>
    <t>Železniční a městský kolejový provoz</t>
  </si>
  <si>
    <t>922564106</t>
  </si>
  <si>
    <t>Hlavní tituly průvodních činností a nákladů provozní vlivy železniční a městský kolejový provoz</t>
  </si>
  <si>
    <t>https://podminky.urs.cz/item/CS_URS_2022_02/074002000</t>
  </si>
  <si>
    <t>SO 02 - Oprava propustku v km 50,674</t>
  </si>
  <si>
    <t>SO 201 - Železniční svršek na propustku v km 50,674</t>
  </si>
  <si>
    <t>HSV - Práce a dodávky HSV</t>
  </si>
  <si>
    <t>Práce a dodávky HSV</t>
  </si>
  <si>
    <t>1177773815</t>
  </si>
  <si>
    <t>955894212</t>
  </si>
  <si>
    <t>-1206490339</t>
  </si>
  <si>
    <t>113785530</t>
  </si>
  <si>
    <t>-1814963653</t>
  </si>
  <si>
    <t>-395084561</t>
  </si>
  <si>
    <t>1077121999</t>
  </si>
  <si>
    <t>-1086293886</t>
  </si>
  <si>
    <t>10739945</t>
  </si>
  <si>
    <t>1699397004</t>
  </si>
  <si>
    <t>-1687543005</t>
  </si>
  <si>
    <t>1819463309</t>
  </si>
  <si>
    <t>-1695582645</t>
  </si>
  <si>
    <t>769879626</t>
  </si>
  <si>
    <t>13*4</t>
  </si>
  <si>
    <t>2016718087</t>
  </si>
  <si>
    <t>943245898</t>
  </si>
  <si>
    <t>-970077423</t>
  </si>
  <si>
    <t>1449598393</t>
  </si>
  <si>
    <t>1708112272</t>
  </si>
  <si>
    <t>1452644474</t>
  </si>
  <si>
    <t>SO 202 - Oprava propustku v km 50,674</t>
  </si>
  <si>
    <t>163310110</t>
  </si>
  <si>
    <t>60</t>
  </si>
  <si>
    <t>86427975</t>
  </si>
  <si>
    <t>"odpočet stávající konstrukce"2,56*-1</t>
  </si>
  <si>
    <t>"jímka"2,7*1,4*1,5</t>
  </si>
  <si>
    <t>(5+6,5)*0,5*1,9*1,54+(5+6,5)*0,5*1,9*2,765</t>
  </si>
  <si>
    <t>"výkopy pro prahy dlažby"1,36*2+1,5</t>
  </si>
  <si>
    <t>"výkopy pro odláždění"33*0,3</t>
  </si>
  <si>
    <t>1099060497</t>
  </si>
  <si>
    <t>64,262</t>
  </si>
  <si>
    <t>120820951</t>
  </si>
  <si>
    <t xml:space="preserve">" odvoz nevyhovující zemina 50%  na skládku 30km"30*0,5*64,262</t>
  </si>
  <si>
    <t>1351239486</t>
  </si>
  <si>
    <t>"přemístění zeminy na meziskládku do 10km"64,262</t>
  </si>
  <si>
    <t>1515675965</t>
  </si>
  <si>
    <t>1185283767</t>
  </si>
  <si>
    <t>"odpočet nových konstrukcí"(1,87+3,45+4,22+2,7*1,4*1,5+8,5*3,14*0,6*0,6)*-1</t>
  </si>
  <si>
    <t>2141678023</t>
  </si>
  <si>
    <t>" 10m od osy propustku" 20*2+20*2</t>
  </si>
  <si>
    <t>77552798</t>
  </si>
  <si>
    <t>"náhrada nevyhovující zeminy 50%"39,44*0,5*1,8</t>
  </si>
  <si>
    <t>-632604606</t>
  </si>
  <si>
    <t>"odvoz nevyhovující zeminy na skládku - předpoklad 50%"64,262*0,5*1,8</t>
  </si>
  <si>
    <t>-118047759</t>
  </si>
  <si>
    <t>558010399</t>
  </si>
  <si>
    <t>-732317885</t>
  </si>
  <si>
    <t>-1464115960</t>
  </si>
  <si>
    <t>-1556744879</t>
  </si>
  <si>
    <t>-509221103</t>
  </si>
  <si>
    <t>-1251548808</t>
  </si>
  <si>
    <t>944184949</t>
  </si>
  <si>
    <t>"podkladní beton pod gabiony"8*1*0,1</t>
  </si>
  <si>
    <t>"podkladní vyrovnávací beton pod základovou desku 100mm" 1,35</t>
  </si>
  <si>
    <t>533723034</t>
  </si>
  <si>
    <t>"deska pod prefabrikáty + koncové prahy základu + zesílení základu" 3,45</t>
  </si>
  <si>
    <t>-1039602806</t>
  </si>
  <si>
    <t>"lože pod prefabrikáty" 1,34*0,2*2+0,2*8,2*2</t>
  </si>
  <si>
    <t>-467750306</t>
  </si>
  <si>
    <t>111466198</t>
  </si>
  <si>
    <t>"výztuž základové desky"27,9</t>
  </si>
  <si>
    <t>-994423095</t>
  </si>
  <si>
    <t>35,33*1,1"výztuž dlažby včetně přesahů 10%"</t>
  </si>
  <si>
    <t>274311128</t>
  </si>
  <si>
    <t>Základové pasy, prahy, věnce a ostruhy z betonu prostého C 30/37</t>
  </si>
  <si>
    <t>2047666495</t>
  </si>
  <si>
    <t>Základové konstrukce z betonu prostého pasy, prahy, věnce a ostruhy ve výkopu nebo na hlavách pilot C 30/37</t>
  </si>
  <si>
    <t>https://podminky.urs.cz/item/CS_URS_2022_02/274311128</t>
  </si>
  <si>
    <t>"prahy pro zakotvení dlažby"1,36*2+1,5</t>
  </si>
  <si>
    <t>274311191</t>
  </si>
  <si>
    <t>Příplatek k základovým pasům, prahům a věncům za betonáž malého rozsahu do 25 m3</t>
  </si>
  <si>
    <t>713972512</t>
  </si>
  <si>
    <t>Základové konstrukce z betonu prostého Příplatek k cenám za betonáž malého rozsahu do 25 m3</t>
  </si>
  <si>
    <t>https://podminky.urs.cz/item/CS_URS_2022_02/274311191</t>
  </si>
  <si>
    <t>274354111</t>
  </si>
  <si>
    <t>Bednění základových pasů - zřízení</t>
  </si>
  <si>
    <t>89788794</t>
  </si>
  <si>
    <t>Bednění základových konstrukcí pasů, prahů, věnců a ostruh zřízení</t>
  </si>
  <si>
    <t>https://podminky.urs.cz/item/CS_URS_2022_02/274354111</t>
  </si>
  <si>
    <t>"prahy pro zakotvení dlažby"0,9*2*5+0,8*0,9*6+0,7*2</t>
  </si>
  <si>
    <t>274354211</t>
  </si>
  <si>
    <t>Bednění základových pasů - odstranění</t>
  </si>
  <si>
    <t>607327882</t>
  </si>
  <si>
    <t>Bednění základových konstrukcí pasů, prahů, věnců a ostruh odstranění bednění</t>
  </si>
  <si>
    <t>https://podminky.urs.cz/item/CS_URS_2022_02/274354211</t>
  </si>
  <si>
    <t>327215111</t>
  </si>
  <si>
    <t>Opěrná zeď z gabionů dvouzákrutová síť s povrchovou úpravou galfan vyplněná lomovým kamenem</t>
  </si>
  <si>
    <t>-1977390351</t>
  </si>
  <si>
    <t>Opěrné zdi z drátokamenných gravitačních konstrukcí (gabionů) z lomového kamene neupraveného výplňového na sucho ze splétané dvouzákrutové ocelové sítě s povrchovou úpravou galfan</t>
  </si>
  <si>
    <t>https://podminky.urs.cz/item/CS_URS_2022_02/327215111</t>
  </si>
  <si>
    <t>8*1,5*1</t>
  </si>
  <si>
    <t>-1386628084</t>
  </si>
  <si>
    <t>"Jímka"4,56</t>
  </si>
  <si>
    <t>737942865</t>
  </si>
  <si>
    <t>"Bednění zesílení na výtoku"2,1*0,5*4</t>
  </si>
  <si>
    <t>"Bednění stěn jímky" 2,7*2,645*2+1,84*2,7+1,54*2,7+1,84*1,4*2+1,54*1,4*2</t>
  </si>
  <si>
    <t>-118306220</t>
  </si>
  <si>
    <t>37,073</t>
  </si>
  <si>
    <t>-1003218430</t>
  </si>
  <si>
    <t>"Prutová výstuž základu"73,97/1000</t>
  </si>
  <si>
    <t>"Prutová výztuž jímky"622,82/1000</t>
  </si>
  <si>
    <t>1371200291</t>
  </si>
  <si>
    <t>"Montáž propustku"6+2</t>
  </si>
  <si>
    <t>-509450173</t>
  </si>
  <si>
    <t>35,33</t>
  </si>
  <si>
    <t>451315114</t>
  </si>
  <si>
    <t>Podkladní nebo výplňová vrstva z betonu C 12/15 tl do 100 mm</t>
  </si>
  <si>
    <t>-670778022</t>
  </si>
  <si>
    <t>Podkladní a výplňové vrstvy z betonu prostého tloušťky do 100 mm, z betonu C 12/15</t>
  </si>
  <si>
    <t>https://podminky.urs.cz/item/CS_URS_2022_02/451315114</t>
  </si>
  <si>
    <t>"podkladní beton pod gabiony 100mm"8*1</t>
  </si>
  <si>
    <t>539815992</t>
  </si>
  <si>
    <t>"dlažba v jímce"2,4*0,8</t>
  </si>
  <si>
    <t>"vlevo"1,5*2,7+1*2,1*1*2,1</t>
  </si>
  <si>
    <t>"vpravo"(6+2)*0,5*3,1-3,14*0,6*0,6+7,6*1,8</t>
  </si>
  <si>
    <t>-177722749</t>
  </si>
  <si>
    <t>"nátěr jímky"2,645*2,7+1,84*2,7+1,4*1,84*2-3,14*0,7*0,7</t>
  </si>
  <si>
    <t>"nátěr trub a a základu"1,34*0,2*2+(0,2+0,45)*2*8,2 +(2*3,14*0,7-0,635)*8,2</t>
  </si>
  <si>
    <t>565845679</t>
  </si>
  <si>
    <t>-1278585388</t>
  </si>
  <si>
    <t>"nátěr jímky"(2,645*2,7+1,84*2,7+1,4*1,84*2-3,14*0,7*0,7)*2</t>
  </si>
  <si>
    <t>"nátěr trub a a základu"(1,34*0,2*2+(0,2+0,45)*2*8,2 +(2*3,14*0,7-0,635)*8,2)*2</t>
  </si>
  <si>
    <t>-1675878704</t>
  </si>
  <si>
    <t>1064513632</t>
  </si>
  <si>
    <t>0,059</t>
  </si>
  <si>
    <t>-24386093</t>
  </si>
  <si>
    <t>1948826849</t>
  </si>
  <si>
    <t xml:space="preserve">"ocelový rám z úhelníků 50x50x6 pro pochozí kompozitní rošt  včetně PKO (včetně zinkování), kotvení a montáže"40,26</t>
  </si>
  <si>
    <t>-1447348561</t>
  </si>
  <si>
    <t>(0,7+0,7)*20</t>
  </si>
  <si>
    <t>495051448</t>
  </si>
  <si>
    <t>962041211</t>
  </si>
  <si>
    <t>Bourání mostních zdí a pilířů z betonu prostého</t>
  </si>
  <si>
    <t>-2000551582</t>
  </si>
  <si>
    <t>Bourání mostních konstrukcí zdiva a pilířů z prostého betonu</t>
  </si>
  <si>
    <t>https://podminky.urs.cz/item/CS_URS_2022_02/962041211</t>
  </si>
  <si>
    <t>"průčelní zdivo vlevo i vpravo"0,8*0,8*2*2</t>
  </si>
  <si>
    <t>1033395668</t>
  </si>
  <si>
    <t>"vybourání betonové trouby" 6,32</t>
  </si>
  <si>
    <t>1473111173</t>
  </si>
  <si>
    <t>"trouba mezilehlá"6</t>
  </si>
  <si>
    <t>-1648637306</t>
  </si>
  <si>
    <t>1217667998</t>
  </si>
  <si>
    <t>985331119</t>
  </si>
  <si>
    <t>Dodatečné vlepování betonářské výztuže D 25 mm do cementové aktivované malty včetně vyvrtání otvoru</t>
  </si>
  <si>
    <t>-1634689762</t>
  </si>
  <si>
    <t>Dodatečné vlepování betonářské výztuže včetně vyvrtání a vyčištění otvoru cementovou aktivovanou maltou průměr výztuže 25 mm</t>
  </si>
  <si>
    <t>https://podminky.urs.cz/item/CS_URS_2022_02/985331119</t>
  </si>
  <si>
    <t>"osazení kotev prahů odláždění"6*2,3</t>
  </si>
  <si>
    <t>13021019</t>
  </si>
  <si>
    <t>tyč ocelová kruhová žebírková DIN 488 jakost B500B (10 505) výztuž do betonu D 25mm</t>
  </si>
  <si>
    <t>288270526</t>
  </si>
  <si>
    <t>13,8*0,00397 'Přepočtené koeficientem množství</t>
  </si>
  <si>
    <t>-2060113009</t>
  </si>
  <si>
    <t>"převoz prefabrikátů na staveništi" 8</t>
  </si>
  <si>
    <t>-49546771</t>
  </si>
  <si>
    <t>-995243098</t>
  </si>
  <si>
    <t>-1985070231</t>
  </si>
  <si>
    <t>57</t>
  </si>
  <si>
    <t>853223124</t>
  </si>
  <si>
    <t>"odvoz suti na skládku 30km"30*10,419</t>
  </si>
  <si>
    <t>58</t>
  </si>
  <si>
    <t>-1079181771</t>
  </si>
  <si>
    <t>59</t>
  </si>
  <si>
    <t>2138737638</t>
  </si>
  <si>
    <t>10,419</t>
  </si>
  <si>
    <t>291111541</t>
  </si>
  <si>
    <t>VRN - Vedlejší rozpočtové náklady - propustek v km 50,674</t>
  </si>
  <si>
    <t>1547523201</t>
  </si>
  <si>
    <t>970591175</t>
  </si>
  <si>
    <t>-177826882</t>
  </si>
  <si>
    <t>1979825926</t>
  </si>
  <si>
    <t>370251328</t>
  </si>
  <si>
    <t>920454778</t>
  </si>
  <si>
    <t>-59207054</t>
  </si>
  <si>
    <t>8718842</t>
  </si>
  <si>
    <t>SO 03 - Oprava propustku v km 51,820</t>
  </si>
  <si>
    <t>SO 301 - Železniční svršek na propustku v km 51,820</t>
  </si>
  <si>
    <t xml:space="preserve">    5 - Komunikace</t>
  </si>
  <si>
    <t>Komunikace</t>
  </si>
  <si>
    <t>1641852046</t>
  </si>
  <si>
    <t>-338104083</t>
  </si>
  <si>
    <t>-705153122</t>
  </si>
  <si>
    <t>723765847</t>
  </si>
  <si>
    <t>5906140155</t>
  </si>
  <si>
    <t>Demontáž kolejového roštu koleje v ose koleje pražce betonové tvar S49, T, 49E1</t>
  </si>
  <si>
    <t>1696766739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</si>
  <si>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</si>
  <si>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5906130345</t>
  </si>
  <si>
    <t>Montáž kolejového roštu v ose koleje pražce betonové vystrojené tvar S49, 49E1</t>
  </si>
  <si>
    <t>-336055915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</si>
  <si>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</si>
  <si>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5907050020</t>
  </si>
  <si>
    <t>Dělení kolejnic řezáním nebo rozbroušením soustavy S49 nebo T</t>
  </si>
  <si>
    <t>1733390380</t>
  </si>
  <si>
    <t>Dělení kolejnic řezáním nebo rozbroušením soustavy S49 nebo T. Poznámka: 1. V cenách jsou započteny náklady na manipulaci, podložení, označení a provedení řezu kolejnice.</t>
  </si>
  <si>
    <t>2"řezy kolejnic</t>
  </si>
  <si>
    <t>-1185816285</t>
  </si>
  <si>
    <t>-621421623</t>
  </si>
  <si>
    <t>2055499710</t>
  </si>
  <si>
    <t>-1108952777</t>
  </si>
  <si>
    <t>-675907156</t>
  </si>
  <si>
    <t>169023556</t>
  </si>
  <si>
    <t>-1831014973</t>
  </si>
  <si>
    <t>-317347961</t>
  </si>
  <si>
    <t>5910020130</t>
  </si>
  <si>
    <t>Svařování kolejnic termitem plný předehřev standardní spára svar jednotlivý tv. S49</t>
  </si>
  <si>
    <t>svar</t>
  </si>
  <si>
    <t>190308252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</si>
  <si>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</si>
  <si>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</si>
  <si>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</si>
  <si>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1739779846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</si>
  <si>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</si>
  <si>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</si>
  <si>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</si>
  <si>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-184127626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</si>
  <si>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</si>
  <si>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</si>
  <si>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5910040110</t>
  </si>
  <si>
    <t>Umožnění volné dilatace kolejnice montáž upevňovadel bez odstranění kluzných podložek rozdělení pražců "c"</t>
  </si>
  <si>
    <t>-1005538343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</si>
  <si>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</si>
  <si>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5912060210</t>
  </si>
  <si>
    <t>Demontáž zajišťovací značky včetně sloupku a základu konzolové</t>
  </si>
  <si>
    <t>305130398</t>
  </si>
  <si>
    <t>Demontáž zajišťovací značky včetně sloupku a základu konzolové. Poznámka: 1. V cenách jsou započteny náklady na demontáž součástí značky, úpravu a urovnání terénu.</t>
  </si>
  <si>
    <t>5912065210</t>
  </si>
  <si>
    <t>Montáž zajišťovací značky včetně sloupku a základu konzolové</t>
  </si>
  <si>
    <t>-930157487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</si>
  <si>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</si>
  <si>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1409208256</t>
  </si>
  <si>
    <t>965429366</t>
  </si>
  <si>
    <t>1038877151</t>
  </si>
  <si>
    <t>SO 302 - Oprava propustku v km 51,820</t>
  </si>
  <si>
    <t>-1719559049</t>
  </si>
  <si>
    <t>-1238572326</t>
  </si>
  <si>
    <t>"odpočet stávající konstrukce"2,12*7,2*0,7*-1</t>
  </si>
  <si>
    <t>"základy čelní zdi"4,93</t>
  </si>
  <si>
    <t>"výkopy pro základ trub"(7,2+6)*0,5*1,64*1,54+(7,2+6)*0,5*1,64*2,59</t>
  </si>
  <si>
    <t>"výkopy pro prahy dlažby"2,76</t>
  </si>
  <si>
    <t>"výkopy pro odláždění"25*0,3</t>
  </si>
  <si>
    <t>-1077847090</t>
  </si>
  <si>
    <t>49,208</t>
  </si>
  <si>
    <t>-1432572865</t>
  </si>
  <si>
    <t xml:space="preserve">" odvoz nevyhovující zeminy 50%  na skládku 30km"30*0,5*49,208</t>
  </si>
  <si>
    <t>-1826925863</t>
  </si>
  <si>
    <t>"přemístění zeminy na meziskládku do 10km"49,208</t>
  </si>
  <si>
    <t>-1019678828</t>
  </si>
  <si>
    <t>"nakládání na meziskládce"49,208</t>
  </si>
  <si>
    <t>402062118</t>
  </si>
  <si>
    <t>"odpočet nové konstrukce"(1,94+3,24+7,69+7*3,14*0,6*0,6)*-1</t>
  </si>
  <si>
    <t>-1000210402</t>
  </si>
  <si>
    <t>923627109</t>
  </si>
  <si>
    <t>"náhrada nevyhovující zeminy 50%"28,425*0,5*1,8</t>
  </si>
  <si>
    <t>-1803186314</t>
  </si>
  <si>
    <t>"odvoz nevyhovující zeminy na skládku - předpoklad 50%"49,208*0,5*1,8</t>
  </si>
  <si>
    <t>295272520</t>
  </si>
  <si>
    <t>1,6*7</t>
  </si>
  <si>
    <t>-808265350</t>
  </si>
  <si>
    <t>"zemní pláň" 6,0*8,0</t>
  </si>
  <si>
    <t>-1390817904</t>
  </si>
  <si>
    <t>300866770</t>
  </si>
  <si>
    <t>"Vlevo trati"2*15</t>
  </si>
  <si>
    <t>"Vpravo trati"2*15</t>
  </si>
  <si>
    <t>-610604903</t>
  </si>
  <si>
    <t>-1502670014</t>
  </si>
  <si>
    <t>60*0,025</t>
  </si>
  <si>
    <t>-546960370</t>
  </si>
  <si>
    <t>-340786057</t>
  </si>
  <si>
    <t>"podkladní vyrovnávací beton pod čelní zeď"0,72</t>
  </si>
  <si>
    <t>"podkladní vyrovnávací beton pod základovou desku" 1,22</t>
  </si>
  <si>
    <t>69315616</t>
  </si>
  <si>
    <t>"deska pod prefabrikáty + koncové prahy základu + zesílení základu" 3,24</t>
  </si>
  <si>
    <t>1558898370</t>
  </si>
  <si>
    <t>"podkladní beton" 2*7,42*0,10+1,5*2*0,10</t>
  </si>
  <si>
    <t>"základ čelní zdi"0,85*4*2+0,5*1,45*2</t>
  </si>
  <si>
    <t>"lože pod trouby" 1,74*0,2*2+0,2*7,42*2</t>
  </si>
  <si>
    <t>-1150039882</t>
  </si>
  <si>
    <t>13,698</t>
  </si>
  <si>
    <t>-1565538265</t>
  </si>
  <si>
    <t>"výztuž základové desky"25,4</t>
  </si>
  <si>
    <t>31316007</t>
  </si>
  <si>
    <t>síť výztužná svařovaná DIN 488 jakost B500A 150x150mm drát D 8mm</t>
  </si>
  <si>
    <t>-1500664834</t>
  </si>
  <si>
    <t>"výztuž čelní zdi"6,93+9,45+3,4</t>
  </si>
  <si>
    <t>503833149</t>
  </si>
  <si>
    <t>39,575*1,1"výztuž dlažby včetně přesahů 10%"</t>
  </si>
  <si>
    <t>1925735636</t>
  </si>
  <si>
    <t>"základ čelní zdi"4,93</t>
  </si>
  <si>
    <t>"vpravo"0,6*1,5*0,4</t>
  </si>
  <si>
    <t>"vlevo"1*0,4*0,6*2+8*0,4*0,6</t>
  </si>
  <si>
    <t>317353121</t>
  </si>
  <si>
    <t>Bednění mostních říms všech tvarů - zřízení</t>
  </si>
  <si>
    <t>1165897417</t>
  </si>
  <si>
    <t>Bednění mostní římsy zřízení všech tvarů</t>
  </si>
  <si>
    <t>https://podminky.urs.cz/item/CS_URS_2022_02/317353121</t>
  </si>
  <si>
    <t>"bednění římsy čelní zdi"4*0,3*2</t>
  </si>
  <si>
    <t>317353221</t>
  </si>
  <si>
    <t>Bednění mostních říms všech tvarů - odstranění</t>
  </si>
  <si>
    <t>642426991</t>
  </si>
  <si>
    <t>Bednění mostní římsy odstranění všech tvarů</t>
  </si>
  <si>
    <t>https://podminky.urs.cz/item/CS_URS_2022_02/317353221</t>
  </si>
  <si>
    <t>2,4</t>
  </si>
  <si>
    <t>2122684774</t>
  </si>
  <si>
    <t>"čelní zeď - dřík + římsa"5,83</t>
  </si>
  <si>
    <t>-1672036674</t>
  </si>
  <si>
    <t>"Bednění dříku čelní zdi" 1,47*4*2+1,47*1,1*2</t>
  </si>
  <si>
    <t>763675202</t>
  </si>
  <si>
    <t>1738356633</t>
  </si>
  <si>
    <t>"Prutová výstuž základu pod trouby"72,8/1000</t>
  </si>
  <si>
    <t>"Prutová výztuž čelní zdi"99,4/1000</t>
  </si>
  <si>
    <t>2142291651</t>
  </si>
  <si>
    <t>1162398380</t>
  </si>
  <si>
    <t>39,575</t>
  </si>
  <si>
    <t>-2113271634</t>
  </si>
  <si>
    <t>"vlevo"(3,75+2,45)*0,5*8,25</t>
  </si>
  <si>
    <t>"vpravo"4*2+(4+2)*0,5*2</t>
  </si>
  <si>
    <t>527912363</t>
  </si>
  <si>
    <t>"nátěr čelní zdi"(1,47+0,7+0,3)*4-3,14*0,6*0,6+1,35*2+1,1*1,47*2</t>
  </si>
  <si>
    <t>"nátěr trub a a základu"7,4*2*3,14*0,6-7,4*0,635+2,1*0,5*4+7,4*(0,2+0,45)*2</t>
  </si>
  <si>
    <t>2004477690</t>
  </si>
  <si>
    <t>458680714</t>
  </si>
  <si>
    <t>"nátěr čelní zdi"((1,47+0,7+0,3)*4-3,14*0,6*0,6+1,35*2+1,1*1,47*2)*2</t>
  </si>
  <si>
    <t>"nátěr trub a a základu"(7,4*2*3,14*0,6-7,4*0,635+2,1*0,5*4+7,4*(0,2+0,45)*2)*2</t>
  </si>
  <si>
    <t>-380618520</t>
  </si>
  <si>
    <t>1693702044</t>
  </si>
  <si>
    <t>1118020914</t>
  </si>
  <si>
    <t>499394114</t>
  </si>
  <si>
    <t>-1968691229</t>
  </si>
  <si>
    <t>1331317884</t>
  </si>
  <si>
    <t>-2051949235</t>
  </si>
  <si>
    <t>-1069248293</t>
  </si>
  <si>
    <t>"opěry"0,81*0,8*7,2*2</t>
  </si>
  <si>
    <t>963021112</t>
  </si>
  <si>
    <t>Bourání mostní nosné konstrukce z kamene</t>
  </si>
  <si>
    <t>1128991599</t>
  </si>
  <si>
    <t>Bourání mostních konstrukcí nosných konstrukcí z kamene nebo cihel</t>
  </si>
  <si>
    <t>https://podminky.urs.cz/item/CS_URS_2022_02/963021112</t>
  </si>
  <si>
    <t>"bourání stávající nosné konstrukce z kamenných desek"7,2*1*0,25</t>
  </si>
  <si>
    <t>5414385</t>
  </si>
  <si>
    <t>-2099384487</t>
  </si>
  <si>
    <t>1240715417</t>
  </si>
  <si>
    <t>1819096376</t>
  </si>
  <si>
    <t>1402231651</t>
  </si>
  <si>
    <t>"odvoz suti na skládku 30km"30*27,716</t>
  </si>
  <si>
    <t>632873463</t>
  </si>
  <si>
    <t>-596151656</t>
  </si>
  <si>
    <t>27,716</t>
  </si>
  <si>
    <t>617662337</t>
  </si>
  <si>
    <t>VRN - Vedlejší rozpočtové náklady - propustek v km 51,820</t>
  </si>
  <si>
    <t>-1955142001</t>
  </si>
  <si>
    <t>-799200086</t>
  </si>
  <si>
    <t>705855049</t>
  </si>
  <si>
    <t>1779657467</t>
  </si>
  <si>
    <t>985236954</t>
  </si>
  <si>
    <t>1454222216</t>
  </si>
  <si>
    <t>1938027100</t>
  </si>
  <si>
    <t>134808713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</si>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</sst>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303000" TargetMode="External" /><Relationship Id="rId2" Type="http://schemas.openxmlformats.org/officeDocument/2006/relationships/hyperlink" Target="https://podminky.urs.cz/item/CS_URS_2022_02/01325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32403000" TargetMode="External" /><Relationship Id="rId5" Type="http://schemas.openxmlformats.org/officeDocument/2006/relationships/hyperlink" Target="https://podminky.urs.cz/item/CS_URS_2022_02/035103001" TargetMode="External" /><Relationship Id="rId6" Type="http://schemas.openxmlformats.org/officeDocument/2006/relationships/hyperlink" Target="https://podminky.urs.cz/item/CS_URS_2022_02/043194000" TargetMode="External" /><Relationship Id="rId7" Type="http://schemas.openxmlformats.org/officeDocument/2006/relationships/hyperlink" Target="https://podminky.urs.cz/item/CS_URS_2022_02/065002000" TargetMode="External" /><Relationship Id="rId8" Type="http://schemas.openxmlformats.org/officeDocument/2006/relationships/hyperlink" Target="https://podminky.urs.cz/item/CS_URS_2022_02/074002000" TargetMode="External" /><Relationship Id="rId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2" TargetMode="External" /><Relationship Id="rId2" Type="http://schemas.openxmlformats.org/officeDocument/2006/relationships/hyperlink" Target="https://podminky.urs.cz/item/CS_URS_2022_02/115101202" TargetMode="External" /><Relationship Id="rId3" Type="http://schemas.openxmlformats.org/officeDocument/2006/relationships/hyperlink" Target="https://podminky.urs.cz/item/CS_URS_2022_02/115101302" TargetMode="External" /><Relationship Id="rId4" Type="http://schemas.openxmlformats.org/officeDocument/2006/relationships/hyperlink" Target="https://podminky.urs.cz/item/CS_URS_2022_02/131351104" TargetMode="External" /><Relationship Id="rId5" Type="http://schemas.openxmlformats.org/officeDocument/2006/relationships/hyperlink" Target="https://podminky.urs.cz/item/CS_URS_2022_02/161151113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62751137" TargetMode="External" /><Relationship Id="rId8" Type="http://schemas.openxmlformats.org/officeDocument/2006/relationships/hyperlink" Target="https://podminky.urs.cz/item/CS_URS_2022_02/167151102" TargetMode="External" /><Relationship Id="rId9" Type="http://schemas.openxmlformats.org/officeDocument/2006/relationships/hyperlink" Target="https://podminky.urs.cz/item/CS_URS_2022_02/171112221" TargetMode="External" /><Relationship Id="rId10" Type="http://schemas.openxmlformats.org/officeDocument/2006/relationships/hyperlink" Target="https://podminky.urs.cz/item/CS_URS_2022_02/171151101" TargetMode="External" /><Relationship Id="rId11" Type="http://schemas.openxmlformats.org/officeDocument/2006/relationships/hyperlink" Target="https://podminky.urs.cz/item/CS_URS_2022_02/171201231" TargetMode="External" /><Relationship Id="rId12" Type="http://schemas.openxmlformats.org/officeDocument/2006/relationships/hyperlink" Target="https://podminky.urs.cz/item/CS_URS_2022_02/181152302" TargetMode="External" /><Relationship Id="rId13" Type="http://schemas.openxmlformats.org/officeDocument/2006/relationships/hyperlink" Target="https://podminky.urs.cz/item/CS_URS_2022_02/181252305" TargetMode="External" /><Relationship Id="rId14" Type="http://schemas.openxmlformats.org/officeDocument/2006/relationships/hyperlink" Target="https://podminky.urs.cz/item/CS_URS_2022_02/182112121" TargetMode="External" /><Relationship Id="rId15" Type="http://schemas.openxmlformats.org/officeDocument/2006/relationships/hyperlink" Target="https://podminky.urs.cz/item/CS_URS_2022_02/182351023" TargetMode="External" /><Relationship Id="rId16" Type="http://schemas.openxmlformats.org/officeDocument/2006/relationships/hyperlink" Target="https://podminky.urs.cz/item/CS_URS_2022_02/183405212" TargetMode="External" /><Relationship Id="rId17" Type="http://schemas.openxmlformats.org/officeDocument/2006/relationships/hyperlink" Target="https://podminky.urs.cz/item/CS_URS_2022_02/271532212" TargetMode="External" /><Relationship Id="rId18" Type="http://schemas.openxmlformats.org/officeDocument/2006/relationships/hyperlink" Target="https://podminky.urs.cz/item/CS_URS_2022_02/273311124" TargetMode="External" /><Relationship Id="rId19" Type="http://schemas.openxmlformats.org/officeDocument/2006/relationships/hyperlink" Target="https://podminky.urs.cz/item/CS_URS_2022_02/273311127" TargetMode="External" /><Relationship Id="rId20" Type="http://schemas.openxmlformats.org/officeDocument/2006/relationships/hyperlink" Target="https://podminky.urs.cz/item/CS_URS_2022_02/273354111" TargetMode="External" /><Relationship Id="rId21" Type="http://schemas.openxmlformats.org/officeDocument/2006/relationships/hyperlink" Target="https://podminky.urs.cz/item/CS_URS_2022_02/273354211" TargetMode="External" /><Relationship Id="rId22" Type="http://schemas.openxmlformats.org/officeDocument/2006/relationships/hyperlink" Target="https://podminky.urs.cz/item/CS_URS_2022_02/274311126" TargetMode="External" /><Relationship Id="rId23" Type="http://schemas.openxmlformats.org/officeDocument/2006/relationships/hyperlink" Target="https://podminky.urs.cz/item/CS_URS_2022_02/341321610" TargetMode="External" /><Relationship Id="rId24" Type="http://schemas.openxmlformats.org/officeDocument/2006/relationships/hyperlink" Target="https://podminky.urs.cz/item/CS_URS_2022_02/341351111" TargetMode="External" /><Relationship Id="rId25" Type="http://schemas.openxmlformats.org/officeDocument/2006/relationships/hyperlink" Target="https://podminky.urs.cz/item/CS_URS_2022_02/341351112" TargetMode="External" /><Relationship Id="rId26" Type="http://schemas.openxmlformats.org/officeDocument/2006/relationships/hyperlink" Target="https://podminky.urs.cz/item/CS_URS_2022_02/341361821" TargetMode="External" /><Relationship Id="rId27" Type="http://schemas.openxmlformats.org/officeDocument/2006/relationships/hyperlink" Target="https://podminky.urs.cz/item/CS_URS_2022_02/389121111" TargetMode="External" /><Relationship Id="rId28" Type="http://schemas.openxmlformats.org/officeDocument/2006/relationships/hyperlink" Target="https://podminky.urs.cz/item/CS_URS_2022_02/451312111" TargetMode="External" /><Relationship Id="rId29" Type="http://schemas.openxmlformats.org/officeDocument/2006/relationships/hyperlink" Target="https://podminky.urs.cz/item/CS_URS_2022_02/462511111" TargetMode="External" /><Relationship Id="rId30" Type="http://schemas.openxmlformats.org/officeDocument/2006/relationships/hyperlink" Target="https://podminky.urs.cz/item/CS_URS_2022_02/465513157" TargetMode="External" /><Relationship Id="rId31" Type="http://schemas.openxmlformats.org/officeDocument/2006/relationships/hyperlink" Target="https://podminky.urs.cz/item/CS_URS_2022_02/711511101" TargetMode="External" /><Relationship Id="rId32" Type="http://schemas.openxmlformats.org/officeDocument/2006/relationships/hyperlink" Target="https://podminky.urs.cz/item/CS_URS_2022_02/711511102" TargetMode="External" /><Relationship Id="rId33" Type="http://schemas.openxmlformats.org/officeDocument/2006/relationships/hyperlink" Target="https://podminky.urs.cz/item/CS_URS_2022_02/998711101" TargetMode="External" /><Relationship Id="rId34" Type="http://schemas.openxmlformats.org/officeDocument/2006/relationships/hyperlink" Target="https://podminky.urs.cz/item/CS_URS_2022_02/922501117" TargetMode="External" /><Relationship Id="rId35" Type="http://schemas.openxmlformats.org/officeDocument/2006/relationships/hyperlink" Target="https://podminky.urs.cz/item/CS_URS_2022_02/936942211" TargetMode="External" /><Relationship Id="rId36" Type="http://schemas.openxmlformats.org/officeDocument/2006/relationships/hyperlink" Target="https://podminky.urs.cz/item/CS_URS_2022_02/966008111" TargetMode="External" /><Relationship Id="rId37" Type="http://schemas.openxmlformats.org/officeDocument/2006/relationships/hyperlink" Target="https://podminky.urs.cz/item/CS_URS_2022_02/962021112" TargetMode="External" /><Relationship Id="rId38" Type="http://schemas.openxmlformats.org/officeDocument/2006/relationships/hyperlink" Target="https://podminky.urs.cz/item/CS_URS_2022_02/992114151" TargetMode="External" /><Relationship Id="rId39" Type="http://schemas.openxmlformats.org/officeDocument/2006/relationships/hyperlink" Target="https://podminky.urs.cz/item/CS_URS_2022_02/997211111" TargetMode="External" /><Relationship Id="rId40" Type="http://schemas.openxmlformats.org/officeDocument/2006/relationships/hyperlink" Target="https://podminky.urs.cz/item/CS_URS_2022_02/997211119" TargetMode="External" /><Relationship Id="rId41" Type="http://schemas.openxmlformats.org/officeDocument/2006/relationships/hyperlink" Target="https://podminky.urs.cz/item/CS_URS_2022_02/997211511" TargetMode="External" /><Relationship Id="rId42" Type="http://schemas.openxmlformats.org/officeDocument/2006/relationships/hyperlink" Target="https://podminky.urs.cz/item/CS_URS_2022_02/997211519" TargetMode="External" /><Relationship Id="rId43" Type="http://schemas.openxmlformats.org/officeDocument/2006/relationships/hyperlink" Target="https://podminky.urs.cz/item/CS_URS_2022_02/997211611" TargetMode="External" /><Relationship Id="rId44" Type="http://schemas.openxmlformats.org/officeDocument/2006/relationships/hyperlink" Target="https://podminky.urs.cz/item/CS_URS_2022_02/997221873" TargetMode="External" /><Relationship Id="rId45" Type="http://schemas.openxmlformats.org/officeDocument/2006/relationships/hyperlink" Target="https://podminky.urs.cz/item/CS_URS_2022_02/998212111" TargetMode="External" /><Relationship Id="rId4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303000" TargetMode="External" /><Relationship Id="rId2" Type="http://schemas.openxmlformats.org/officeDocument/2006/relationships/hyperlink" Target="https://podminky.urs.cz/item/CS_URS_2022_02/01325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32403000" TargetMode="External" /><Relationship Id="rId5" Type="http://schemas.openxmlformats.org/officeDocument/2006/relationships/hyperlink" Target="https://podminky.urs.cz/item/CS_URS_2022_02/035103001" TargetMode="External" /><Relationship Id="rId6" Type="http://schemas.openxmlformats.org/officeDocument/2006/relationships/hyperlink" Target="https://podminky.urs.cz/item/CS_URS_2022_02/043194000" TargetMode="External" /><Relationship Id="rId7" Type="http://schemas.openxmlformats.org/officeDocument/2006/relationships/hyperlink" Target="https://podminky.urs.cz/item/CS_URS_2022_02/065002000" TargetMode="External" /><Relationship Id="rId8" Type="http://schemas.openxmlformats.org/officeDocument/2006/relationships/hyperlink" Target="https://podminky.urs.cz/item/CS_URS_2022_02/074002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2" TargetMode="External" /><Relationship Id="rId2" Type="http://schemas.openxmlformats.org/officeDocument/2006/relationships/hyperlink" Target="https://podminky.urs.cz/item/CS_URS_2022_02/131351104" TargetMode="External" /><Relationship Id="rId3" Type="http://schemas.openxmlformats.org/officeDocument/2006/relationships/hyperlink" Target="https://podminky.urs.cz/item/CS_URS_2022_02/161151113" TargetMode="External" /><Relationship Id="rId4" Type="http://schemas.openxmlformats.org/officeDocument/2006/relationships/hyperlink" Target="https://podminky.urs.cz/item/CS_URS_2022_02/162751119" TargetMode="External" /><Relationship Id="rId5" Type="http://schemas.openxmlformats.org/officeDocument/2006/relationships/hyperlink" Target="https://podminky.urs.cz/item/CS_URS_2022_02/162751137" TargetMode="External" /><Relationship Id="rId6" Type="http://schemas.openxmlformats.org/officeDocument/2006/relationships/hyperlink" Target="https://podminky.urs.cz/item/CS_URS_2022_02/167151102" TargetMode="External" /><Relationship Id="rId7" Type="http://schemas.openxmlformats.org/officeDocument/2006/relationships/hyperlink" Target="https://podminky.urs.cz/item/CS_URS_2022_02/171112221" TargetMode="External" /><Relationship Id="rId8" Type="http://schemas.openxmlformats.org/officeDocument/2006/relationships/hyperlink" Target="https://podminky.urs.cz/item/CS_URS_2022_02/171151101" TargetMode="External" /><Relationship Id="rId9" Type="http://schemas.openxmlformats.org/officeDocument/2006/relationships/hyperlink" Target="https://podminky.urs.cz/item/CS_URS_2022_02/171201231" TargetMode="External" /><Relationship Id="rId10" Type="http://schemas.openxmlformats.org/officeDocument/2006/relationships/hyperlink" Target="https://podminky.urs.cz/item/CS_URS_2022_02/181152302" TargetMode="External" /><Relationship Id="rId11" Type="http://schemas.openxmlformats.org/officeDocument/2006/relationships/hyperlink" Target="https://podminky.urs.cz/item/CS_URS_2022_02/181252305" TargetMode="External" /><Relationship Id="rId12" Type="http://schemas.openxmlformats.org/officeDocument/2006/relationships/hyperlink" Target="https://podminky.urs.cz/item/CS_URS_2022_02/182112121" TargetMode="External" /><Relationship Id="rId13" Type="http://schemas.openxmlformats.org/officeDocument/2006/relationships/hyperlink" Target="https://podminky.urs.cz/item/CS_URS_2022_02/182351023" TargetMode="External" /><Relationship Id="rId14" Type="http://schemas.openxmlformats.org/officeDocument/2006/relationships/hyperlink" Target="https://podminky.urs.cz/item/CS_URS_2022_02/183405212" TargetMode="External" /><Relationship Id="rId15" Type="http://schemas.openxmlformats.org/officeDocument/2006/relationships/hyperlink" Target="https://podminky.urs.cz/item/CS_URS_2022_02/271532212" TargetMode="External" /><Relationship Id="rId16" Type="http://schemas.openxmlformats.org/officeDocument/2006/relationships/hyperlink" Target="https://podminky.urs.cz/item/CS_URS_2022_02/273311124" TargetMode="External" /><Relationship Id="rId17" Type="http://schemas.openxmlformats.org/officeDocument/2006/relationships/hyperlink" Target="https://podminky.urs.cz/item/CS_URS_2022_02/273311127" TargetMode="External" /><Relationship Id="rId18" Type="http://schemas.openxmlformats.org/officeDocument/2006/relationships/hyperlink" Target="https://podminky.urs.cz/item/CS_URS_2022_02/273354111" TargetMode="External" /><Relationship Id="rId19" Type="http://schemas.openxmlformats.org/officeDocument/2006/relationships/hyperlink" Target="https://podminky.urs.cz/item/CS_URS_2022_02/273354211" TargetMode="External" /><Relationship Id="rId20" Type="http://schemas.openxmlformats.org/officeDocument/2006/relationships/hyperlink" Target="https://podminky.urs.cz/item/CS_URS_2022_02/274311128" TargetMode="External" /><Relationship Id="rId21" Type="http://schemas.openxmlformats.org/officeDocument/2006/relationships/hyperlink" Target="https://podminky.urs.cz/item/CS_URS_2022_02/274311191" TargetMode="External" /><Relationship Id="rId22" Type="http://schemas.openxmlformats.org/officeDocument/2006/relationships/hyperlink" Target="https://podminky.urs.cz/item/CS_URS_2022_02/274354111" TargetMode="External" /><Relationship Id="rId23" Type="http://schemas.openxmlformats.org/officeDocument/2006/relationships/hyperlink" Target="https://podminky.urs.cz/item/CS_URS_2022_02/274354211" TargetMode="External" /><Relationship Id="rId24" Type="http://schemas.openxmlformats.org/officeDocument/2006/relationships/hyperlink" Target="https://podminky.urs.cz/item/CS_URS_2022_02/327215111" TargetMode="External" /><Relationship Id="rId25" Type="http://schemas.openxmlformats.org/officeDocument/2006/relationships/hyperlink" Target="https://podminky.urs.cz/item/CS_URS_2022_02/341321610" TargetMode="External" /><Relationship Id="rId26" Type="http://schemas.openxmlformats.org/officeDocument/2006/relationships/hyperlink" Target="https://podminky.urs.cz/item/CS_URS_2022_02/341351111" TargetMode="External" /><Relationship Id="rId27" Type="http://schemas.openxmlformats.org/officeDocument/2006/relationships/hyperlink" Target="https://podminky.urs.cz/item/CS_URS_2022_02/341351112" TargetMode="External" /><Relationship Id="rId28" Type="http://schemas.openxmlformats.org/officeDocument/2006/relationships/hyperlink" Target="https://podminky.urs.cz/item/CS_URS_2022_02/341361821" TargetMode="External" /><Relationship Id="rId29" Type="http://schemas.openxmlformats.org/officeDocument/2006/relationships/hyperlink" Target="https://podminky.urs.cz/item/CS_URS_2022_02/389121111" TargetMode="External" /><Relationship Id="rId30" Type="http://schemas.openxmlformats.org/officeDocument/2006/relationships/hyperlink" Target="https://podminky.urs.cz/item/CS_URS_2022_02/451312111" TargetMode="External" /><Relationship Id="rId31" Type="http://schemas.openxmlformats.org/officeDocument/2006/relationships/hyperlink" Target="https://podminky.urs.cz/item/CS_URS_2022_02/451315114" TargetMode="External" /><Relationship Id="rId32" Type="http://schemas.openxmlformats.org/officeDocument/2006/relationships/hyperlink" Target="https://podminky.urs.cz/item/CS_URS_2022_02/465513157" TargetMode="External" /><Relationship Id="rId33" Type="http://schemas.openxmlformats.org/officeDocument/2006/relationships/hyperlink" Target="https://podminky.urs.cz/item/CS_URS_2022_02/711511101" TargetMode="External" /><Relationship Id="rId34" Type="http://schemas.openxmlformats.org/officeDocument/2006/relationships/hyperlink" Target="https://podminky.urs.cz/item/CS_URS_2022_02/711511102" TargetMode="External" /><Relationship Id="rId35" Type="http://schemas.openxmlformats.org/officeDocument/2006/relationships/hyperlink" Target="https://podminky.urs.cz/item/CS_URS_2022_02/998711101" TargetMode="External" /><Relationship Id="rId36" Type="http://schemas.openxmlformats.org/officeDocument/2006/relationships/hyperlink" Target="https://podminky.urs.cz/item/CS_URS_2022_02/922501117" TargetMode="External" /><Relationship Id="rId37" Type="http://schemas.openxmlformats.org/officeDocument/2006/relationships/hyperlink" Target="https://podminky.urs.cz/item/CS_URS_2022_02/936942211" TargetMode="External" /><Relationship Id="rId38" Type="http://schemas.openxmlformats.org/officeDocument/2006/relationships/hyperlink" Target="https://podminky.urs.cz/item/CS_URS_2022_02/962041211" TargetMode="External" /><Relationship Id="rId39" Type="http://schemas.openxmlformats.org/officeDocument/2006/relationships/hyperlink" Target="https://podminky.urs.cz/item/CS_URS_2022_02/966008111" TargetMode="External" /><Relationship Id="rId40" Type="http://schemas.openxmlformats.org/officeDocument/2006/relationships/hyperlink" Target="https://podminky.urs.cz/item/CS_URS_2022_02/985331119" TargetMode="External" /><Relationship Id="rId41" Type="http://schemas.openxmlformats.org/officeDocument/2006/relationships/hyperlink" Target="https://podminky.urs.cz/item/CS_URS_2022_02/992114151" TargetMode="External" /><Relationship Id="rId42" Type="http://schemas.openxmlformats.org/officeDocument/2006/relationships/hyperlink" Target="https://podminky.urs.cz/item/CS_URS_2022_02/997211111" TargetMode="External" /><Relationship Id="rId43" Type="http://schemas.openxmlformats.org/officeDocument/2006/relationships/hyperlink" Target="https://podminky.urs.cz/item/CS_URS_2022_02/997211119" TargetMode="External" /><Relationship Id="rId44" Type="http://schemas.openxmlformats.org/officeDocument/2006/relationships/hyperlink" Target="https://podminky.urs.cz/item/CS_URS_2022_02/997211511" TargetMode="External" /><Relationship Id="rId45" Type="http://schemas.openxmlformats.org/officeDocument/2006/relationships/hyperlink" Target="https://podminky.urs.cz/item/CS_URS_2022_02/997211519" TargetMode="External" /><Relationship Id="rId46" Type="http://schemas.openxmlformats.org/officeDocument/2006/relationships/hyperlink" Target="https://podminky.urs.cz/item/CS_URS_2022_02/997211611" TargetMode="External" /><Relationship Id="rId47" Type="http://schemas.openxmlformats.org/officeDocument/2006/relationships/hyperlink" Target="https://podminky.urs.cz/item/CS_URS_2022_02/997221873" TargetMode="External" /><Relationship Id="rId48" Type="http://schemas.openxmlformats.org/officeDocument/2006/relationships/hyperlink" Target="https://podminky.urs.cz/item/CS_URS_2022_02/998212111" TargetMode="External" /><Relationship Id="rId4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303000" TargetMode="External" /><Relationship Id="rId2" Type="http://schemas.openxmlformats.org/officeDocument/2006/relationships/hyperlink" Target="https://podminky.urs.cz/item/CS_URS_2022_02/01325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32403000" TargetMode="External" /><Relationship Id="rId5" Type="http://schemas.openxmlformats.org/officeDocument/2006/relationships/hyperlink" Target="https://podminky.urs.cz/item/CS_URS_2022_02/035103001" TargetMode="External" /><Relationship Id="rId6" Type="http://schemas.openxmlformats.org/officeDocument/2006/relationships/hyperlink" Target="https://podminky.urs.cz/item/CS_URS_2022_02/043194000" TargetMode="External" /><Relationship Id="rId7" Type="http://schemas.openxmlformats.org/officeDocument/2006/relationships/hyperlink" Target="https://podminky.urs.cz/item/CS_URS_2022_02/065002000" TargetMode="External" /><Relationship Id="rId8" Type="http://schemas.openxmlformats.org/officeDocument/2006/relationships/hyperlink" Target="https://podminky.urs.cz/item/CS_URS_2022_02/074002000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2" TargetMode="External" /><Relationship Id="rId2" Type="http://schemas.openxmlformats.org/officeDocument/2006/relationships/hyperlink" Target="https://podminky.urs.cz/item/CS_URS_2022_02/131351104" TargetMode="External" /><Relationship Id="rId3" Type="http://schemas.openxmlformats.org/officeDocument/2006/relationships/hyperlink" Target="https://podminky.urs.cz/item/CS_URS_2022_02/161151113" TargetMode="External" /><Relationship Id="rId4" Type="http://schemas.openxmlformats.org/officeDocument/2006/relationships/hyperlink" Target="https://podminky.urs.cz/item/CS_URS_2022_02/162751119" TargetMode="External" /><Relationship Id="rId5" Type="http://schemas.openxmlformats.org/officeDocument/2006/relationships/hyperlink" Target="https://podminky.urs.cz/item/CS_URS_2022_02/162751137" TargetMode="External" /><Relationship Id="rId6" Type="http://schemas.openxmlformats.org/officeDocument/2006/relationships/hyperlink" Target="https://podminky.urs.cz/item/CS_URS_2022_02/167151102" TargetMode="External" /><Relationship Id="rId7" Type="http://schemas.openxmlformats.org/officeDocument/2006/relationships/hyperlink" Target="https://podminky.urs.cz/item/CS_URS_2022_02/171112221" TargetMode="External" /><Relationship Id="rId8" Type="http://schemas.openxmlformats.org/officeDocument/2006/relationships/hyperlink" Target="https://podminky.urs.cz/item/CS_URS_2022_02/171151101" TargetMode="External" /><Relationship Id="rId9" Type="http://schemas.openxmlformats.org/officeDocument/2006/relationships/hyperlink" Target="https://podminky.urs.cz/item/CS_URS_2022_02/171201231" TargetMode="External" /><Relationship Id="rId10" Type="http://schemas.openxmlformats.org/officeDocument/2006/relationships/hyperlink" Target="https://podminky.urs.cz/item/CS_URS_2022_02/181152302" TargetMode="External" /><Relationship Id="rId11" Type="http://schemas.openxmlformats.org/officeDocument/2006/relationships/hyperlink" Target="https://podminky.urs.cz/item/CS_URS_2022_02/181252305" TargetMode="External" /><Relationship Id="rId12" Type="http://schemas.openxmlformats.org/officeDocument/2006/relationships/hyperlink" Target="https://podminky.urs.cz/item/CS_URS_2022_02/182112121" TargetMode="External" /><Relationship Id="rId13" Type="http://schemas.openxmlformats.org/officeDocument/2006/relationships/hyperlink" Target="https://podminky.urs.cz/item/CS_URS_2022_02/182351023" TargetMode="External" /><Relationship Id="rId14" Type="http://schemas.openxmlformats.org/officeDocument/2006/relationships/hyperlink" Target="https://podminky.urs.cz/item/CS_URS_2022_02/183405212" TargetMode="External" /><Relationship Id="rId15" Type="http://schemas.openxmlformats.org/officeDocument/2006/relationships/hyperlink" Target="https://podminky.urs.cz/item/CS_URS_2022_02/271532212" TargetMode="External" /><Relationship Id="rId16" Type="http://schemas.openxmlformats.org/officeDocument/2006/relationships/hyperlink" Target="https://podminky.urs.cz/item/CS_URS_2022_02/273311124" TargetMode="External" /><Relationship Id="rId17" Type="http://schemas.openxmlformats.org/officeDocument/2006/relationships/hyperlink" Target="https://podminky.urs.cz/item/CS_URS_2022_02/273311127" TargetMode="External" /><Relationship Id="rId18" Type="http://schemas.openxmlformats.org/officeDocument/2006/relationships/hyperlink" Target="https://podminky.urs.cz/item/CS_URS_2022_02/273354111" TargetMode="External" /><Relationship Id="rId19" Type="http://schemas.openxmlformats.org/officeDocument/2006/relationships/hyperlink" Target="https://podminky.urs.cz/item/CS_URS_2022_02/273354211" TargetMode="External" /><Relationship Id="rId20" Type="http://schemas.openxmlformats.org/officeDocument/2006/relationships/hyperlink" Target="https://podminky.urs.cz/item/CS_URS_2022_02/274311126" TargetMode="External" /><Relationship Id="rId21" Type="http://schemas.openxmlformats.org/officeDocument/2006/relationships/hyperlink" Target="https://podminky.urs.cz/item/CS_URS_2022_02/317353121" TargetMode="External" /><Relationship Id="rId22" Type="http://schemas.openxmlformats.org/officeDocument/2006/relationships/hyperlink" Target="https://podminky.urs.cz/item/CS_URS_2022_02/317353221" TargetMode="External" /><Relationship Id="rId23" Type="http://schemas.openxmlformats.org/officeDocument/2006/relationships/hyperlink" Target="https://podminky.urs.cz/item/CS_URS_2022_02/341321610" TargetMode="External" /><Relationship Id="rId24" Type="http://schemas.openxmlformats.org/officeDocument/2006/relationships/hyperlink" Target="https://podminky.urs.cz/item/CS_URS_2022_02/341351111" TargetMode="External" /><Relationship Id="rId25" Type="http://schemas.openxmlformats.org/officeDocument/2006/relationships/hyperlink" Target="https://podminky.urs.cz/item/CS_URS_2022_02/341351112" TargetMode="External" /><Relationship Id="rId26" Type="http://schemas.openxmlformats.org/officeDocument/2006/relationships/hyperlink" Target="https://podminky.urs.cz/item/CS_URS_2022_02/341361821" TargetMode="External" /><Relationship Id="rId27" Type="http://schemas.openxmlformats.org/officeDocument/2006/relationships/hyperlink" Target="https://podminky.urs.cz/item/CS_URS_2022_02/389121111" TargetMode="External" /><Relationship Id="rId28" Type="http://schemas.openxmlformats.org/officeDocument/2006/relationships/hyperlink" Target="https://podminky.urs.cz/item/CS_URS_2022_02/451312111" TargetMode="External" /><Relationship Id="rId29" Type="http://schemas.openxmlformats.org/officeDocument/2006/relationships/hyperlink" Target="https://podminky.urs.cz/item/CS_URS_2022_02/465513157" TargetMode="External" /><Relationship Id="rId30" Type="http://schemas.openxmlformats.org/officeDocument/2006/relationships/hyperlink" Target="https://podminky.urs.cz/item/CS_URS_2022_02/711511101" TargetMode="External" /><Relationship Id="rId31" Type="http://schemas.openxmlformats.org/officeDocument/2006/relationships/hyperlink" Target="https://podminky.urs.cz/item/CS_URS_2022_02/711511102" TargetMode="External" /><Relationship Id="rId32" Type="http://schemas.openxmlformats.org/officeDocument/2006/relationships/hyperlink" Target="https://podminky.urs.cz/item/CS_URS_2022_02/998711101" TargetMode="External" /><Relationship Id="rId33" Type="http://schemas.openxmlformats.org/officeDocument/2006/relationships/hyperlink" Target="https://podminky.urs.cz/item/CS_URS_2022_02/922501117" TargetMode="External" /><Relationship Id="rId34" Type="http://schemas.openxmlformats.org/officeDocument/2006/relationships/hyperlink" Target="https://podminky.urs.cz/item/CS_URS_2022_02/936942211" TargetMode="External" /><Relationship Id="rId35" Type="http://schemas.openxmlformats.org/officeDocument/2006/relationships/hyperlink" Target="https://podminky.urs.cz/item/CS_URS_2022_02/962021112" TargetMode="External" /><Relationship Id="rId36" Type="http://schemas.openxmlformats.org/officeDocument/2006/relationships/hyperlink" Target="https://podminky.urs.cz/item/CS_URS_2022_02/963021112" TargetMode="External" /><Relationship Id="rId37" Type="http://schemas.openxmlformats.org/officeDocument/2006/relationships/hyperlink" Target="https://podminky.urs.cz/item/CS_URS_2022_02/992114151" TargetMode="External" /><Relationship Id="rId38" Type="http://schemas.openxmlformats.org/officeDocument/2006/relationships/hyperlink" Target="https://podminky.urs.cz/item/CS_URS_2022_02/997211111" TargetMode="External" /><Relationship Id="rId39" Type="http://schemas.openxmlformats.org/officeDocument/2006/relationships/hyperlink" Target="https://podminky.urs.cz/item/CS_URS_2022_02/997211119" TargetMode="External" /><Relationship Id="rId40" Type="http://schemas.openxmlformats.org/officeDocument/2006/relationships/hyperlink" Target="https://podminky.urs.cz/item/CS_URS_2022_02/997211511" TargetMode="External" /><Relationship Id="rId41" Type="http://schemas.openxmlformats.org/officeDocument/2006/relationships/hyperlink" Target="https://podminky.urs.cz/item/CS_URS_2022_02/997211519" TargetMode="External" /><Relationship Id="rId42" Type="http://schemas.openxmlformats.org/officeDocument/2006/relationships/hyperlink" Target="https://podminky.urs.cz/item/CS_URS_2022_02/997211611" TargetMode="External" /><Relationship Id="rId43" Type="http://schemas.openxmlformats.org/officeDocument/2006/relationships/hyperlink" Target="https://podminky.urs.cz/item/CS_URS_2022_02/997221873" TargetMode="External" /><Relationship Id="rId44" Type="http://schemas.openxmlformats.org/officeDocument/2006/relationships/hyperlink" Target="https://podminky.urs.cz/item/CS_URS_2022_02/998212111" TargetMode="External" /><Relationship Id="rId4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639210021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mostních objektů Slavonice - Telč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ROUND(AG55+AG59+AG63,2)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ROUND(AS55+AS59+AS63,2)</f>
        <v>0</v>
      </c>
      <c r="AT54" s="107">
        <f>ROUND(SUM(AV54:AW54),2)</f>
        <v>0</v>
      </c>
      <c r="AU54" s="108">
        <f>ROUND(AU55+AU59+AU63,5)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ROUND(AZ55+AZ59+AZ63,2)</f>
        <v>0</v>
      </c>
      <c r="BA54" s="107">
        <f>ROUND(BA55+BA59+BA63,2)</f>
        <v>0</v>
      </c>
      <c r="BB54" s="107">
        <f>ROUND(BB55+BB59+BB63,2)</f>
        <v>0</v>
      </c>
      <c r="BC54" s="107">
        <f>ROUND(BC55+BC59+BC63,2)</f>
        <v>0</v>
      </c>
      <c r="BD54" s="109">
        <f>ROUND(BD55+BD59+BD63,2)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7"/>
      <c r="B55" s="112"/>
      <c r="C55" s="113"/>
      <c r="D55" s="114" t="s">
        <v>73</v>
      </c>
      <c r="E55" s="114"/>
      <c r="F55" s="114"/>
      <c r="G55" s="114"/>
      <c r="H55" s="114"/>
      <c r="I55" s="115"/>
      <c r="J55" s="114" t="s">
        <v>74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75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68</v>
      </c>
      <c r="BT55" s="124" t="s">
        <v>76</v>
      </c>
      <c r="BU55" s="124" t="s">
        <v>70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4" customFormat="1" ht="23.25" customHeight="1">
      <c r="A56" s="125" t="s">
        <v>79</v>
      </c>
      <c r="B56" s="64"/>
      <c r="C56" s="126"/>
      <c r="D56" s="126"/>
      <c r="E56" s="127" t="s">
        <v>80</v>
      </c>
      <c r="F56" s="127"/>
      <c r="G56" s="127"/>
      <c r="H56" s="127"/>
      <c r="I56" s="127"/>
      <c r="J56" s="126"/>
      <c r="K56" s="127" t="s">
        <v>81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Železniční svrše...'!J32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82</v>
      </c>
      <c r="AR56" s="66"/>
      <c r="AS56" s="130">
        <v>0</v>
      </c>
      <c r="AT56" s="131">
        <f>ROUND(SUM(AV56:AW56),2)</f>
        <v>0</v>
      </c>
      <c r="AU56" s="132">
        <f>'SO 101 - Železniční svrše...'!P88</f>
        <v>0</v>
      </c>
      <c r="AV56" s="131">
        <f>'SO 101 - Železniční svrše...'!J35</f>
        <v>0</v>
      </c>
      <c r="AW56" s="131">
        <f>'SO 101 - Železniční svrše...'!J36</f>
        <v>0</v>
      </c>
      <c r="AX56" s="131">
        <f>'SO 101 - Železniční svrše...'!J37</f>
        <v>0</v>
      </c>
      <c r="AY56" s="131">
        <f>'SO 101 - Železniční svrše...'!J38</f>
        <v>0</v>
      </c>
      <c r="AZ56" s="131">
        <f>'SO 101 - Železniční svrše...'!F35</f>
        <v>0</v>
      </c>
      <c r="BA56" s="131">
        <f>'SO 101 - Železniční svrše...'!F36</f>
        <v>0</v>
      </c>
      <c r="BB56" s="131">
        <f>'SO 101 - Železniční svrše...'!F37</f>
        <v>0</v>
      </c>
      <c r="BC56" s="131">
        <f>'SO 101 - Železniční svrše...'!F38</f>
        <v>0</v>
      </c>
      <c r="BD56" s="133">
        <f>'SO 101 - Železniční svrše...'!F39</f>
        <v>0</v>
      </c>
      <c r="BE56" s="4"/>
      <c r="BT56" s="134" t="s">
        <v>78</v>
      </c>
      <c r="BV56" s="134" t="s">
        <v>71</v>
      </c>
      <c r="BW56" s="134" t="s">
        <v>83</v>
      </c>
      <c r="BX56" s="134" t="s">
        <v>77</v>
      </c>
      <c r="CL56" s="134" t="s">
        <v>19</v>
      </c>
    </row>
    <row r="57" s="4" customFormat="1" ht="16.5" customHeight="1">
      <c r="A57" s="125" t="s">
        <v>79</v>
      </c>
      <c r="B57" s="64"/>
      <c r="C57" s="126"/>
      <c r="D57" s="126"/>
      <c r="E57" s="127" t="s">
        <v>84</v>
      </c>
      <c r="F57" s="127"/>
      <c r="G57" s="127"/>
      <c r="H57" s="127"/>
      <c r="I57" s="127"/>
      <c r="J57" s="126"/>
      <c r="K57" s="127" t="s">
        <v>74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102 - Oprava propustku...'!J32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82</v>
      </c>
      <c r="AR57" s="66"/>
      <c r="AS57" s="130">
        <v>0</v>
      </c>
      <c r="AT57" s="131">
        <f>ROUND(SUM(AV57:AW57),2)</f>
        <v>0</v>
      </c>
      <c r="AU57" s="132">
        <f>'SO 102 - Oprava propustku...'!P95</f>
        <v>0</v>
      </c>
      <c r="AV57" s="131">
        <f>'SO 102 - Oprava propustku...'!J35</f>
        <v>0</v>
      </c>
      <c r="AW57" s="131">
        <f>'SO 102 - Oprava propustku...'!J36</f>
        <v>0</v>
      </c>
      <c r="AX57" s="131">
        <f>'SO 102 - Oprava propustku...'!J37</f>
        <v>0</v>
      </c>
      <c r="AY57" s="131">
        <f>'SO 102 - Oprava propustku...'!J38</f>
        <v>0</v>
      </c>
      <c r="AZ57" s="131">
        <f>'SO 102 - Oprava propustku...'!F35</f>
        <v>0</v>
      </c>
      <c r="BA57" s="131">
        <f>'SO 102 - Oprava propustku...'!F36</f>
        <v>0</v>
      </c>
      <c r="BB57" s="131">
        <f>'SO 102 - Oprava propustku...'!F37</f>
        <v>0</v>
      </c>
      <c r="BC57" s="131">
        <f>'SO 102 - Oprava propustku...'!F38</f>
        <v>0</v>
      </c>
      <c r="BD57" s="133">
        <f>'SO 102 - Oprava propustku...'!F39</f>
        <v>0</v>
      </c>
      <c r="BE57" s="4"/>
      <c r="BT57" s="134" t="s">
        <v>78</v>
      </c>
      <c r="BV57" s="134" t="s">
        <v>71</v>
      </c>
      <c r="BW57" s="134" t="s">
        <v>85</v>
      </c>
      <c r="BX57" s="134" t="s">
        <v>77</v>
      </c>
      <c r="CL57" s="134" t="s">
        <v>19</v>
      </c>
    </row>
    <row r="58" s="4" customFormat="1" ht="23.25" customHeight="1">
      <c r="A58" s="125" t="s">
        <v>79</v>
      </c>
      <c r="B58" s="64"/>
      <c r="C58" s="126"/>
      <c r="D58" s="126"/>
      <c r="E58" s="127" t="s">
        <v>86</v>
      </c>
      <c r="F58" s="127"/>
      <c r="G58" s="127"/>
      <c r="H58" s="127"/>
      <c r="I58" s="127"/>
      <c r="J58" s="126"/>
      <c r="K58" s="127" t="s">
        <v>87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'VRN - Vedlejší rozpočtové...'!J32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82</v>
      </c>
      <c r="AR58" s="66"/>
      <c r="AS58" s="130">
        <v>0</v>
      </c>
      <c r="AT58" s="131">
        <f>ROUND(SUM(AV58:AW58),2)</f>
        <v>0</v>
      </c>
      <c r="AU58" s="132">
        <f>'VRN - Vedlejší rozpočtové...'!P91</f>
        <v>0</v>
      </c>
      <c r="AV58" s="131">
        <f>'VRN - Vedlejší rozpočtové...'!J35</f>
        <v>0</v>
      </c>
      <c r="AW58" s="131">
        <f>'VRN - Vedlejší rozpočtové...'!J36</f>
        <v>0</v>
      </c>
      <c r="AX58" s="131">
        <f>'VRN - Vedlejší rozpočtové...'!J37</f>
        <v>0</v>
      </c>
      <c r="AY58" s="131">
        <f>'VRN - Vedlejší rozpočtové...'!J38</f>
        <v>0</v>
      </c>
      <c r="AZ58" s="131">
        <f>'VRN - Vedlejší rozpočtové...'!F35</f>
        <v>0</v>
      </c>
      <c r="BA58" s="131">
        <f>'VRN - Vedlejší rozpočtové...'!F36</f>
        <v>0</v>
      </c>
      <c r="BB58" s="131">
        <f>'VRN - Vedlejší rozpočtové...'!F37</f>
        <v>0</v>
      </c>
      <c r="BC58" s="131">
        <f>'VRN - Vedlejší rozpočtové...'!F38</f>
        <v>0</v>
      </c>
      <c r="BD58" s="133">
        <f>'VRN - Vedlejší rozpočtové...'!F39</f>
        <v>0</v>
      </c>
      <c r="BE58" s="4"/>
      <c r="BT58" s="134" t="s">
        <v>78</v>
      </c>
      <c r="BV58" s="134" t="s">
        <v>71</v>
      </c>
      <c r="BW58" s="134" t="s">
        <v>88</v>
      </c>
      <c r="BX58" s="134" t="s">
        <v>77</v>
      </c>
      <c r="CL58" s="134" t="s">
        <v>19</v>
      </c>
    </row>
    <row r="59" s="7" customFormat="1" ht="16.5" customHeight="1">
      <c r="A59" s="7"/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ROUND(SUM(AG60:AG62),2)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75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68</v>
      </c>
      <c r="BT59" s="124" t="s">
        <v>76</v>
      </c>
      <c r="BU59" s="124" t="s">
        <v>70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78</v>
      </c>
    </row>
    <row r="60" s="4" customFormat="1" ht="23.25" customHeight="1">
      <c r="A60" s="125" t="s">
        <v>79</v>
      </c>
      <c r="B60" s="64"/>
      <c r="C60" s="126"/>
      <c r="D60" s="126"/>
      <c r="E60" s="127" t="s">
        <v>92</v>
      </c>
      <c r="F60" s="127"/>
      <c r="G60" s="127"/>
      <c r="H60" s="127"/>
      <c r="I60" s="127"/>
      <c r="J60" s="126"/>
      <c r="K60" s="127" t="s">
        <v>93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201 - Železniční svrše...'!J32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82</v>
      </c>
      <c r="AR60" s="66"/>
      <c r="AS60" s="130">
        <v>0</v>
      </c>
      <c r="AT60" s="131">
        <f>ROUND(SUM(AV60:AW60),2)</f>
        <v>0</v>
      </c>
      <c r="AU60" s="132">
        <f>'SO 201 - Železniční svrše...'!P88</f>
        <v>0</v>
      </c>
      <c r="AV60" s="131">
        <f>'SO 201 - Železniční svrše...'!J35</f>
        <v>0</v>
      </c>
      <c r="AW60" s="131">
        <f>'SO 201 - Železniční svrše...'!J36</f>
        <v>0</v>
      </c>
      <c r="AX60" s="131">
        <f>'SO 201 - Železniční svrše...'!J37</f>
        <v>0</v>
      </c>
      <c r="AY60" s="131">
        <f>'SO 201 - Železniční svrše...'!J38</f>
        <v>0</v>
      </c>
      <c r="AZ60" s="131">
        <f>'SO 201 - Železniční svrše...'!F35</f>
        <v>0</v>
      </c>
      <c r="BA60" s="131">
        <f>'SO 201 - Železniční svrše...'!F36</f>
        <v>0</v>
      </c>
      <c r="BB60" s="131">
        <f>'SO 201 - Železniční svrše...'!F37</f>
        <v>0</v>
      </c>
      <c r="BC60" s="131">
        <f>'SO 201 - Železniční svrše...'!F38</f>
        <v>0</v>
      </c>
      <c r="BD60" s="133">
        <f>'SO 201 - Železniční svrše...'!F39</f>
        <v>0</v>
      </c>
      <c r="BE60" s="4"/>
      <c r="BT60" s="134" t="s">
        <v>78</v>
      </c>
      <c r="BV60" s="134" t="s">
        <v>71</v>
      </c>
      <c r="BW60" s="134" t="s">
        <v>94</v>
      </c>
      <c r="BX60" s="134" t="s">
        <v>91</v>
      </c>
      <c r="CL60" s="134" t="s">
        <v>19</v>
      </c>
    </row>
    <row r="61" s="4" customFormat="1" ht="16.5" customHeight="1">
      <c r="A61" s="125" t="s">
        <v>79</v>
      </c>
      <c r="B61" s="64"/>
      <c r="C61" s="126"/>
      <c r="D61" s="126"/>
      <c r="E61" s="127" t="s">
        <v>95</v>
      </c>
      <c r="F61" s="127"/>
      <c r="G61" s="127"/>
      <c r="H61" s="127"/>
      <c r="I61" s="127"/>
      <c r="J61" s="126"/>
      <c r="K61" s="127" t="s">
        <v>90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'SO 202 - Oprava propustku...'!J32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82</v>
      </c>
      <c r="AR61" s="66"/>
      <c r="AS61" s="130">
        <v>0</v>
      </c>
      <c r="AT61" s="131">
        <f>ROUND(SUM(AV61:AW61),2)</f>
        <v>0</v>
      </c>
      <c r="AU61" s="132">
        <f>'SO 202 - Oprava propustku...'!P94</f>
        <v>0</v>
      </c>
      <c r="AV61" s="131">
        <f>'SO 202 - Oprava propustku...'!J35</f>
        <v>0</v>
      </c>
      <c r="AW61" s="131">
        <f>'SO 202 - Oprava propustku...'!J36</f>
        <v>0</v>
      </c>
      <c r="AX61" s="131">
        <f>'SO 202 - Oprava propustku...'!J37</f>
        <v>0</v>
      </c>
      <c r="AY61" s="131">
        <f>'SO 202 - Oprava propustku...'!J38</f>
        <v>0</v>
      </c>
      <c r="AZ61" s="131">
        <f>'SO 202 - Oprava propustku...'!F35</f>
        <v>0</v>
      </c>
      <c r="BA61" s="131">
        <f>'SO 202 - Oprava propustku...'!F36</f>
        <v>0</v>
      </c>
      <c r="BB61" s="131">
        <f>'SO 202 - Oprava propustku...'!F37</f>
        <v>0</v>
      </c>
      <c r="BC61" s="131">
        <f>'SO 202 - Oprava propustku...'!F38</f>
        <v>0</v>
      </c>
      <c r="BD61" s="133">
        <f>'SO 202 - Oprava propustku...'!F39</f>
        <v>0</v>
      </c>
      <c r="BE61" s="4"/>
      <c r="BT61" s="134" t="s">
        <v>78</v>
      </c>
      <c r="BV61" s="134" t="s">
        <v>71</v>
      </c>
      <c r="BW61" s="134" t="s">
        <v>96</v>
      </c>
      <c r="BX61" s="134" t="s">
        <v>91</v>
      </c>
      <c r="CL61" s="134" t="s">
        <v>19</v>
      </c>
    </row>
    <row r="62" s="4" customFormat="1" ht="23.25" customHeight="1">
      <c r="A62" s="125" t="s">
        <v>79</v>
      </c>
      <c r="B62" s="64"/>
      <c r="C62" s="126"/>
      <c r="D62" s="126"/>
      <c r="E62" s="127" t="s">
        <v>86</v>
      </c>
      <c r="F62" s="127"/>
      <c r="G62" s="127"/>
      <c r="H62" s="127"/>
      <c r="I62" s="127"/>
      <c r="J62" s="126"/>
      <c r="K62" s="127" t="s">
        <v>97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rozpočtové..._01'!J32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82</v>
      </c>
      <c r="AR62" s="66"/>
      <c r="AS62" s="130">
        <v>0</v>
      </c>
      <c r="AT62" s="131">
        <f>ROUND(SUM(AV62:AW62),2)</f>
        <v>0</v>
      </c>
      <c r="AU62" s="132">
        <f>'VRN - Vedlejší rozpočtové..._01'!P91</f>
        <v>0</v>
      </c>
      <c r="AV62" s="131">
        <f>'VRN - Vedlejší rozpočtové..._01'!J35</f>
        <v>0</v>
      </c>
      <c r="AW62" s="131">
        <f>'VRN - Vedlejší rozpočtové..._01'!J36</f>
        <v>0</v>
      </c>
      <c r="AX62" s="131">
        <f>'VRN - Vedlejší rozpočtové..._01'!J37</f>
        <v>0</v>
      </c>
      <c r="AY62" s="131">
        <f>'VRN - Vedlejší rozpočtové..._01'!J38</f>
        <v>0</v>
      </c>
      <c r="AZ62" s="131">
        <f>'VRN - Vedlejší rozpočtové..._01'!F35</f>
        <v>0</v>
      </c>
      <c r="BA62" s="131">
        <f>'VRN - Vedlejší rozpočtové..._01'!F36</f>
        <v>0</v>
      </c>
      <c r="BB62" s="131">
        <f>'VRN - Vedlejší rozpočtové..._01'!F37</f>
        <v>0</v>
      </c>
      <c r="BC62" s="131">
        <f>'VRN - Vedlejší rozpočtové..._01'!F38</f>
        <v>0</v>
      </c>
      <c r="BD62" s="133">
        <f>'VRN - Vedlejší rozpočtové..._01'!F39</f>
        <v>0</v>
      </c>
      <c r="BE62" s="4"/>
      <c r="BT62" s="134" t="s">
        <v>78</v>
      </c>
      <c r="BV62" s="134" t="s">
        <v>71</v>
      </c>
      <c r="BW62" s="134" t="s">
        <v>98</v>
      </c>
      <c r="BX62" s="134" t="s">
        <v>91</v>
      </c>
      <c r="CL62" s="134" t="s">
        <v>19</v>
      </c>
    </row>
    <row r="63" s="7" customFormat="1" ht="16.5" customHeight="1">
      <c r="A63" s="7"/>
      <c r="B63" s="112"/>
      <c r="C63" s="113"/>
      <c r="D63" s="114" t="s">
        <v>99</v>
      </c>
      <c r="E63" s="114"/>
      <c r="F63" s="114"/>
      <c r="G63" s="114"/>
      <c r="H63" s="114"/>
      <c r="I63" s="115"/>
      <c r="J63" s="114" t="s">
        <v>100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ROUND(SUM(AG64:AG66),2)</f>
        <v>0</v>
      </c>
      <c r="AH63" s="115"/>
      <c r="AI63" s="115"/>
      <c r="AJ63" s="115"/>
      <c r="AK63" s="115"/>
      <c r="AL63" s="115"/>
      <c r="AM63" s="115"/>
      <c r="AN63" s="117">
        <f>SUM(AG63,AT63)</f>
        <v>0</v>
      </c>
      <c r="AO63" s="115"/>
      <c r="AP63" s="115"/>
      <c r="AQ63" s="118" t="s">
        <v>75</v>
      </c>
      <c r="AR63" s="119"/>
      <c r="AS63" s="120">
        <f>ROUND(SUM(AS64:AS66),2)</f>
        <v>0</v>
      </c>
      <c r="AT63" s="121">
        <f>ROUND(SUM(AV63:AW63),2)</f>
        <v>0</v>
      </c>
      <c r="AU63" s="122">
        <f>ROUND(SUM(AU64:AU66),5)</f>
        <v>0</v>
      </c>
      <c r="AV63" s="121">
        <f>ROUND(AZ63*L29,2)</f>
        <v>0</v>
      </c>
      <c r="AW63" s="121">
        <f>ROUND(BA63*L30,2)</f>
        <v>0</v>
      </c>
      <c r="AX63" s="121">
        <f>ROUND(BB63*L29,2)</f>
        <v>0</v>
      </c>
      <c r="AY63" s="121">
        <f>ROUND(BC63*L30,2)</f>
        <v>0</v>
      </c>
      <c r="AZ63" s="121">
        <f>ROUND(SUM(AZ64:AZ66),2)</f>
        <v>0</v>
      </c>
      <c r="BA63" s="121">
        <f>ROUND(SUM(BA64:BA66),2)</f>
        <v>0</v>
      </c>
      <c r="BB63" s="121">
        <f>ROUND(SUM(BB64:BB66),2)</f>
        <v>0</v>
      </c>
      <c r="BC63" s="121">
        <f>ROUND(SUM(BC64:BC66),2)</f>
        <v>0</v>
      </c>
      <c r="BD63" s="123">
        <f>ROUND(SUM(BD64:BD66),2)</f>
        <v>0</v>
      </c>
      <c r="BE63" s="7"/>
      <c r="BS63" s="124" t="s">
        <v>68</v>
      </c>
      <c r="BT63" s="124" t="s">
        <v>76</v>
      </c>
      <c r="BU63" s="124" t="s">
        <v>70</v>
      </c>
      <c r="BV63" s="124" t="s">
        <v>71</v>
      </c>
      <c r="BW63" s="124" t="s">
        <v>101</v>
      </c>
      <c r="BX63" s="124" t="s">
        <v>5</v>
      </c>
      <c r="CL63" s="124" t="s">
        <v>19</v>
      </c>
      <c r="CM63" s="124" t="s">
        <v>78</v>
      </c>
    </row>
    <row r="64" s="4" customFormat="1" ht="23.25" customHeight="1">
      <c r="A64" s="125" t="s">
        <v>79</v>
      </c>
      <c r="B64" s="64"/>
      <c r="C64" s="126"/>
      <c r="D64" s="126"/>
      <c r="E64" s="127" t="s">
        <v>102</v>
      </c>
      <c r="F64" s="127"/>
      <c r="G64" s="127"/>
      <c r="H64" s="127"/>
      <c r="I64" s="127"/>
      <c r="J64" s="126"/>
      <c r="K64" s="127" t="s">
        <v>103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 301 - Železniční svrše...'!J32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82</v>
      </c>
      <c r="AR64" s="66"/>
      <c r="AS64" s="130">
        <v>0</v>
      </c>
      <c r="AT64" s="131">
        <f>ROUND(SUM(AV64:AW64),2)</f>
        <v>0</v>
      </c>
      <c r="AU64" s="132">
        <f>'SO 301 - Železniční svrše...'!P88</f>
        <v>0</v>
      </c>
      <c r="AV64" s="131">
        <f>'SO 301 - Železniční svrše...'!J35</f>
        <v>0</v>
      </c>
      <c r="AW64" s="131">
        <f>'SO 301 - Železniční svrše...'!J36</f>
        <v>0</v>
      </c>
      <c r="AX64" s="131">
        <f>'SO 301 - Železniční svrše...'!J37</f>
        <v>0</v>
      </c>
      <c r="AY64" s="131">
        <f>'SO 301 - Železniční svrše...'!J38</f>
        <v>0</v>
      </c>
      <c r="AZ64" s="131">
        <f>'SO 301 - Železniční svrše...'!F35</f>
        <v>0</v>
      </c>
      <c r="BA64" s="131">
        <f>'SO 301 - Železniční svrše...'!F36</f>
        <v>0</v>
      </c>
      <c r="BB64" s="131">
        <f>'SO 301 - Železniční svrše...'!F37</f>
        <v>0</v>
      </c>
      <c r="BC64" s="131">
        <f>'SO 301 - Železniční svrše...'!F38</f>
        <v>0</v>
      </c>
      <c r="BD64" s="133">
        <f>'SO 301 - Železniční svrše...'!F39</f>
        <v>0</v>
      </c>
      <c r="BE64" s="4"/>
      <c r="BT64" s="134" t="s">
        <v>78</v>
      </c>
      <c r="BV64" s="134" t="s">
        <v>71</v>
      </c>
      <c r="BW64" s="134" t="s">
        <v>104</v>
      </c>
      <c r="BX64" s="134" t="s">
        <v>101</v>
      </c>
      <c r="CL64" s="134" t="s">
        <v>19</v>
      </c>
    </row>
    <row r="65" s="4" customFormat="1" ht="16.5" customHeight="1">
      <c r="A65" s="125" t="s">
        <v>79</v>
      </c>
      <c r="B65" s="64"/>
      <c r="C65" s="126"/>
      <c r="D65" s="126"/>
      <c r="E65" s="127" t="s">
        <v>105</v>
      </c>
      <c r="F65" s="127"/>
      <c r="G65" s="127"/>
      <c r="H65" s="127"/>
      <c r="I65" s="127"/>
      <c r="J65" s="126"/>
      <c r="K65" s="127" t="s">
        <v>100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'SO 302 - Oprava propustku...'!J32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82</v>
      </c>
      <c r="AR65" s="66"/>
      <c r="AS65" s="130">
        <v>0</v>
      </c>
      <c r="AT65" s="131">
        <f>ROUND(SUM(AV65:AW65),2)</f>
        <v>0</v>
      </c>
      <c r="AU65" s="132">
        <f>'SO 302 - Oprava propustku...'!P95</f>
        <v>0</v>
      </c>
      <c r="AV65" s="131">
        <f>'SO 302 - Oprava propustku...'!J35</f>
        <v>0</v>
      </c>
      <c r="AW65" s="131">
        <f>'SO 302 - Oprava propustku...'!J36</f>
        <v>0</v>
      </c>
      <c r="AX65" s="131">
        <f>'SO 302 - Oprava propustku...'!J37</f>
        <v>0</v>
      </c>
      <c r="AY65" s="131">
        <f>'SO 302 - Oprava propustku...'!J38</f>
        <v>0</v>
      </c>
      <c r="AZ65" s="131">
        <f>'SO 302 - Oprava propustku...'!F35</f>
        <v>0</v>
      </c>
      <c r="BA65" s="131">
        <f>'SO 302 - Oprava propustku...'!F36</f>
        <v>0</v>
      </c>
      <c r="BB65" s="131">
        <f>'SO 302 - Oprava propustku...'!F37</f>
        <v>0</v>
      </c>
      <c r="BC65" s="131">
        <f>'SO 302 - Oprava propustku...'!F38</f>
        <v>0</v>
      </c>
      <c r="BD65" s="133">
        <f>'SO 302 - Oprava propustku...'!F39</f>
        <v>0</v>
      </c>
      <c r="BE65" s="4"/>
      <c r="BT65" s="134" t="s">
        <v>78</v>
      </c>
      <c r="BV65" s="134" t="s">
        <v>71</v>
      </c>
      <c r="BW65" s="134" t="s">
        <v>106</v>
      </c>
      <c r="BX65" s="134" t="s">
        <v>101</v>
      </c>
      <c r="CL65" s="134" t="s">
        <v>19</v>
      </c>
    </row>
    <row r="66" s="4" customFormat="1" ht="23.25" customHeight="1">
      <c r="A66" s="125" t="s">
        <v>79</v>
      </c>
      <c r="B66" s="64"/>
      <c r="C66" s="126"/>
      <c r="D66" s="126"/>
      <c r="E66" s="127" t="s">
        <v>86</v>
      </c>
      <c r="F66" s="127"/>
      <c r="G66" s="127"/>
      <c r="H66" s="127"/>
      <c r="I66" s="127"/>
      <c r="J66" s="126"/>
      <c r="K66" s="127" t="s">
        <v>107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'VRN - Vedlejší rozpočtové..._02'!J32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82</v>
      </c>
      <c r="AR66" s="66"/>
      <c r="AS66" s="135">
        <v>0</v>
      </c>
      <c r="AT66" s="136">
        <f>ROUND(SUM(AV66:AW66),2)</f>
        <v>0</v>
      </c>
      <c r="AU66" s="137">
        <f>'VRN - Vedlejší rozpočtové..._02'!P91</f>
        <v>0</v>
      </c>
      <c r="AV66" s="136">
        <f>'VRN - Vedlejší rozpočtové..._02'!J35</f>
        <v>0</v>
      </c>
      <c r="AW66" s="136">
        <f>'VRN - Vedlejší rozpočtové..._02'!J36</f>
        <v>0</v>
      </c>
      <c r="AX66" s="136">
        <f>'VRN - Vedlejší rozpočtové..._02'!J37</f>
        <v>0</v>
      </c>
      <c r="AY66" s="136">
        <f>'VRN - Vedlejší rozpočtové..._02'!J38</f>
        <v>0</v>
      </c>
      <c r="AZ66" s="136">
        <f>'VRN - Vedlejší rozpočtové..._02'!F35</f>
        <v>0</v>
      </c>
      <c r="BA66" s="136">
        <f>'VRN - Vedlejší rozpočtové..._02'!F36</f>
        <v>0</v>
      </c>
      <c r="BB66" s="136">
        <f>'VRN - Vedlejší rozpočtové..._02'!F37</f>
        <v>0</v>
      </c>
      <c r="BC66" s="136">
        <f>'VRN - Vedlejší rozpočtové..._02'!F38</f>
        <v>0</v>
      </c>
      <c r="BD66" s="138">
        <f>'VRN - Vedlejší rozpočtové..._02'!F39</f>
        <v>0</v>
      </c>
      <c r="BE66" s="4"/>
      <c r="BT66" s="134" t="s">
        <v>78</v>
      </c>
      <c r="BV66" s="134" t="s">
        <v>71</v>
      </c>
      <c r="BW66" s="134" t="s">
        <v>108</v>
      </c>
      <c r="BX66" s="134" t="s">
        <v>101</v>
      </c>
      <c r="CL66" s="134" t="s">
        <v>19</v>
      </c>
    </row>
    <row r="67" s="2" customFormat="1" ht="30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</sheetData>
  <sheetProtection sheet="1" formatColumns="0" formatRows="0" objects="1" scenarios="1" spinCount="100000" saltValue="UR61yOPcJH0a2kJeby6M/1dzOFNK5Xtz+QOYoCAxZj0kU8Gs8qopDo8q3FrU6dnuxdf7/VRZSIzWD64wmrXoTg==" hashValue="ygkGoCfUmKp+csvYMKwBY050jdx3qlSCpWSqcVGAL1YpValCSh1DgAE7aMeFJ2ZPE2dttt75JghYup7b4xhSIA==" algorithmName="SHA-512" password="CC35"/>
  <mergeCells count="86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 101 - Železniční svrše...'!C2" display="/"/>
    <hyperlink ref="A57" location="'SO 102 - Oprava propustku...'!C2" display="/"/>
    <hyperlink ref="A58" location="'VRN - Vedlejší rozpočtové...'!C2" display="/"/>
    <hyperlink ref="A60" location="'SO 201 - Železniční svrše...'!C2" display="/"/>
    <hyperlink ref="A61" location="'SO 202 - Oprava propustku...'!C2" display="/"/>
    <hyperlink ref="A62" location="'VRN - Vedlejší rozpočtové..._01'!C2" display="/"/>
    <hyperlink ref="A64" location="'SO 301 - Železniční svrše...'!C2" display="/"/>
    <hyperlink ref="A65" location="'SO 302 - Oprava propustku...'!C2" display="/"/>
    <hyperlink ref="A66" location="'VRN - Vedlejší rozpočtové..._0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883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1057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ROUND((SUM(BE91:BE122)),  2)</f>
        <v>0</v>
      </c>
      <c r="G35" s="39"/>
      <c r="H35" s="39"/>
      <c r="I35" s="158">
        <v>0.20999999999999999</v>
      </c>
      <c r="J35" s="157">
        <f>ROUND(((SUM(BE91:BE122))*I35),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ROUND((SUM(BF91:BF122)),  2)</f>
        <v>0</v>
      </c>
      <c r="G36" s="39"/>
      <c r="H36" s="39"/>
      <c r="I36" s="158">
        <v>0.14999999999999999</v>
      </c>
      <c r="J36" s="157">
        <f>ROUND(((SUM(BF91:BF122))*I36),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propustek v km 51,820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647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648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649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650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651</v>
      </c>
      <c r="E68" s="183"/>
      <c r="F68" s="183"/>
      <c r="G68" s="183"/>
      <c r="H68" s="183"/>
      <c r="I68" s="183"/>
      <c r="J68" s="184">
        <f>J115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652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mostních objektů Slavonice - Telč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883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propustek v km 51,820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25. 11. 2022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122</v>
      </c>
      <c r="D90" s="189" t="s">
        <v>54</v>
      </c>
      <c r="E90" s="189" t="s">
        <v>50</v>
      </c>
      <c r="F90" s="189" t="s">
        <v>51</v>
      </c>
      <c r="G90" s="189" t="s">
        <v>123</v>
      </c>
      <c r="H90" s="189" t="s">
        <v>124</v>
      </c>
      <c r="I90" s="189" t="s">
        <v>125</v>
      </c>
      <c r="J90" s="189" t="s">
        <v>116</v>
      </c>
      <c r="K90" s="190" t="s">
        <v>126</v>
      </c>
      <c r="L90" s="191"/>
      <c r="M90" s="93" t="s">
        <v>19</v>
      </c>
      <c r="N90" s="94" t="s">
        <v>39</v>
      </c>
      <c r="O90" s="94" t="s">
        <v>127</v>
      </c>
      <c r="P90" s="94" t="s">
        <v>128</v>
      </c>
      <c r="Q90" s="94" t="s">
        <v>129</v>
      </c>
      <c r="R90" s="94" t="s">
        <v>130</v>
      </c>
      <c r="S90" s="94" t="s">
        <v>131</v>
      </c>
      <c r="T90" s="95" t="s">
        <v>132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117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86</v>
      </c>
      <c r="F92" s="200" t="s">
        <v>653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P93+P100+P111+P115+P119</f>
        <v>0</v>
      </c>
      <c r="Q92" s="205"/>
      <c r="R92" s="206">
        <f>R93+R100+R111+R115+R119</f>
        <v>0</v>
      </c>
      <c r="S92" s="205"/>
      <c r="T92" s="207">
        <f>T93+T100+T111+T115+T119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137</v>
      </c>
      <c r="AT92" s="209" t="s">
        <v>68</v>
      </c>
      <c r="AU92" s="209" t="s">
        <v>69</v>
      </c>
      <c r="AY92" s="208" t="s">
        <v>136</v>
      </c>
      <c r="BK92" s="210">
        <f>BK93+BK100+BK111+BK115+BK119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654</v>
      </c>
      <c r="F93" s="211" t="s">
        <v>655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137</v>
      </c>
      <c r="AT93" s="209" t="s">
        <v>68</v>
      </c>
      <c r="AU93" s="209" t="s">
        <v>76</v>
      </c>
      <c r="AY93" s="208" t="s">
        <v>136</v>
      </c>
      <c r="BK93" s="210">
        <f>SUM(BK94:BK99)</f>
        <v>0</v>
      </c>
    </row>
    <row r="94" s="2" customFormat="1" ht="16.5" customHeight="1">
      <c r="A94" s="39"/>
      <c r="B94" s="40"/>
      <c r="C94" s="213" t="s">
        <v>76</v>
      </c>
      <c r="D94" s="213" t="s">
        <v>139</v>
      </c>
      <c r="E94" s="214" t="s">
        <v>656</v>
      </c>
      <c r="F94" s="215" t="s">
        <v>657</v>
      </c>
      <c r="G94" s="216" t="s">
        <v>658</v>
      </c>
      <c r="H94" s="217">
        <v>1</v>
      </c>
      <c r="I94" s="218"/>
      <c r="J94" s="219">
        <f>ROUND(I94*H94,2)</f>
        <v>0</v>
      </c>
      <c r="K94" s="215" t="s">
        <v>278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659</v>
      </c>
      <c r="AT94" s="224" t="s">
        <v>139</v>
      </c>
      <c r="AU94" s="224" t="s">
        <v>78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659</v>
      </c>
      <c r="BM94" s="224" t="s">
        <v>1058</v>
      </c>
    </row>
    <row r="95" s="2" customFormat="1">
      <c r="A95" s="39"/>
      <c r="B95" s="40"/>
      <c r="C95" s="41"/>
      <c r="D95" s="226" t="s">
        <v>146</v>
      </c>
      <c r="E95" s="41"/>
      <c r="F95" s="227" t="s">
        <v>657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78</v>
      </c>
    </row>
    <row r="96" s="2" customFormat="1">
      <c r="A96" s="39"/>
      <c r="B96" s="40"/>
      <c r="C96" s="41"/>
      <c r="D96" s="277" t="s">
        <v>281</v>
      </c>
      <c r="E96" s="41"/>
      <c r="F96" s="278" t="s">
        <v>661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281</v>
      </c>
      <c r="AU96" s="18" t="s">
        <v>78</v>
      </c>
    </row>
    <row r="97" s="2" customFormat="1" ht="16.5" customHeight="1">
      <c r="A97" s="39"/>
      <c r="B97" s="40"/>
      <c r="C97" s="213" t="s">
        <v>78</v>
      </c>
      <c r="D97" s="213" t="s">
        <v>139</v>
      </c>
      <c r="E97" s="214" t="s">
        <v>662</v>
      </c>
      <c r="F97" s="215" t="s">
        <v>663</v>
      </c>
      <c r="G97" s="216" t="s">
        <v>658</v>
      </c>
      <c r="H97" s="217">
        <v>1</v>
      </c>
      <c r="I97" s="218"/>
      <c r="J97" s="219">
        <f>ROUND(I97*H97,2)</f>
        <v>0</v>
      </c>
      <c r="K97" s="215" t="s">
        <v>278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659</v>
      </c>
      <c r="AT97" s="224" t="s">
        <v>139</v>
      </c>
      <c r="AU97" s="224" t="s">
        <v>78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659</v>
      </c>
      <c r="BM97" s="224" t="s">
        <v>1059</v>
      </c>
    </row>
    <row r="98" s="2" customFormat="1">
      <c r="A98" s="39"/>
      <c r="B98" s="40"/>
      <c r="C98" s="41"/>
      <c r="D98" s="226" t="s">
        <v>146</v>
      </c>
      <c r="E98" s="41"/>
      <c r="F98" s="227" t="s">
        <v>663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78</v>
      </c>
    </row>
    <row r="99" s="2" customFormat="1">
      <c r="A99" s="39"/>
      <c r="B99" s="40"/>
      <c r="C99" s="41"/>
      <c r="D99" s="277" t="s">
        <v>281</v>
      </c>
      <c r="E99" s="41"/>
      <c r="F99" s="278" t="s">
        <v>666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281</v>
      </c>
      <c r="AU99" s="18" t="s">
        <v>78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667</v>
      </c>
      <c r="F100" s="211" t="s">
        <v>668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SUM(P101:P110)</f>
        <v>0</v>
      </c>
      <c r="Q100" s="205"/>
      <c r="R100" s="206">
        <f>SUM(R101:R110)</f>
        <v>0</v>
      </c>
      <c r="S100" s="205"/>
      <c r="T100" s="20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137</v>
      </c>
      <c r="AT100" s="209" t="s">
        <v>68</v>
      </c>
      <c r="AU100" s="209" t="s">
        <v>76</v>
      </c>
      <c r="AY100" s="208" t="s">
        <v>136</v>
      </c>
      <c r="BK100" s="210">
        <f>SUM(BK101:BK110)</f>
        <v>0</v>
      </c>
    </row>
    <row r="101" s="2" customFormat="1" ht="16.5" customHeight="1">
      <c r="A101" s="39"/>
      <c r="B101" s="40"/>
      <c r="C101" s="213" t="s">
        <v>158</v>
      </c>
      <c r="D101" s="213" t="s">
        <v>139</v>
      </c>
      <c r="E101" s="214" t="s">
        <v>669</v>
      </c>
      <c r="F101" s="215" t="s">
        <v>668</v>
      </c>
      <c r="G101" s="216" t="s">
        <v>658</v>
      </c>
      <c r="H101" s="217">
        <v>1</v>
      </c>
      <c r="I101" s="218"/>
      <c r="J101" s="219">
        <f>ROUND(I101*H101,2)</f>
        <v>0</v>
      </c>
      <c r="K101" s="215" t="s">
        <v>278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659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659</v>
      </c>
      <c r="BM101" s="224" t="s">
        <v>1060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668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2" customFormat="1">
      <c r="A103" s="39"/>
      <c r="B103" s="40"/>
      <c r="C103" s="41"/>
      <c r="D103" s="277" t="s">
        <v>281</v>
      </c>
      <c r="E103" s="41"/>
      <c r="F103" s="278" t="s">
        <v>672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281</v>
      </c>
      <c r="AU103" s="18" t="s">
        <v>78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76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78</v>
      </c>
      <c r="AV104" s="13" t="s">
        <v>78</v>
      </c>
      <c r="AW104" s="13" t="s">
        <v>31</v>
      </c>
      <c r="AX104" s="13" t="s">
        <v>76</v>
      </c>
      <c r="AY104" s="242" t="s">
        <v>136</v>
      </c>
    </row>
    <row r="105" s="2" customFormat="1" ht="16.5" customHeight="1">
      <c r="A105" s="39"/>
      <c r="B105" s="40"/>
      <c r="C105" s="213" t="s">
        <v>144</v>
      </c>
      <c r="D105" s="213" t="s">
        <v>139</v>
      </c>
      <c r="E105" s="214" t="s">
        <v>673</v>
      </c>
      <c r="F105" s="215" t="s">
        <v>674</v>
      </c>
      <c r="G105" s="216" t="s">
        <v>658</v>
      </c>
      <c r="H105" s="217">
        <v>1</v>
      </c>
      <c r="I105" s="218"/>
      <c r="J105" s="219">
        <f>ROUND(I105*H105,2)</f>
        <v>0</v>
      </c>
      <c r="K105" s="215" t="s">
        <v>278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659</v>
      </c>
      <c r="AT105" s="224" t="s">
        <v>139</v>
      </c>
      <c r="AU105" s="224" t="s">
        <v>78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659</v>
      </c>
      <c r="BM105" s="224" t="s">
        <v>1061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674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78</v>
      </c>
    </row>
    <row r="107" s="2" customFormat="1">
      <c r="A107" s="39"/>
      <c r="B107" s="40"/>
      <c r="C107" s="41"/>
      <c r="D107" s="277" t="s">
        <v>281</v>
      </c>
      <c r="E107" s="41"/>
      <c r="F107" s="278" t="s">
        <v>676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281</v>
      </c>
      <c r="AU107" s="18" t="s">
        <v>78</v>
      </c>
    </row>
    <row r="108" s="2" customFormat="1" ht="16.5" customHeight="1">
      <c r="A108" s="39"/>
      <c r="B108" s="40"/>
      <c r="C108" s="213" t="s">
        <v>137</v>
      </c>
      <c r="D108" s="213" t="s">
        <v>139</v>
      </c>
      <c r="E108" s="214" t="s">
        <v>677</v>
      </c>
      <c r="F108" s="215" t="s">
        <v>678</v>
      </c>
      <c r="G108" s="216" t="s">
        <v>658</v>
      </c>
      <c r="H108" s="217">
        <v>1</v>
      </c>
      <c r="I108" s="218"/>
      <c r="J108" s="219">
        <f>ROUND(I108*H108,2)</f>
        <v>0</v>
      </c>
      <c r="K108" s="215" t="s">
        <v>278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659</v>
      </c>
      <c r="AT108" s="224" t="s">
        <v>139</v>
      </c>
      <c r="AU108" s="224" t="s">
        <v>78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659</v>
      </c>
      <c r="BM108" s="224" t="s">
        <v>1062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678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78</v>
      </c>
    </row>
    <row r="110" s="2" customFormat="1">
      <c r="A110" s="39"/>
      <c r="B110" s="40"/>
      <c r="C110" s="41"/>
      <c r="D110" s="277" t="s">
        <v>281</v>
      </c>
      <c r="E110" s="41"/>
      <c r="F110" s="278" t="s">
        <v>680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281</v>
      </c>
      <c r="AU110" s="18" t="s">
        <v>78</v>
      </c>
    </row>
    <row r="111" s="12" customFormat="1" ht="22.8" customHeight="1">
      <c r="A111" s="12"/>
      <c r="B111" s="197"/>
      <c r="C111" s="198"/>
      <c r="D111" s="199" t="s">
        <v>68</v>
      </c>
      <c r="E111" s="211" t="s">
        <v>681</v>
      </c>
      <c r="F111" s="211" t="s">
        <v>682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137</v>
      </c>
      <c r="AT111" s="209" t="s">
        <v>68</v>
      </c>
      <c r="AU111" s="209" t="s">
        <v>76</v>
      </c>
      <c r="AY111" s="208" t="s">
        <v>136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174</v>
      </c>
      <c r="D112" s="213" t="s">
        <v>139</v>
      </c>
      <c r="E112" s="214" t="s">
        <v>683</v>
      </c>
      <c r="F112" s="215" t="s">
        <v>684</v>
      </c>
      <c r="G112" s="216" t="s">
        <v>658</v>
      </c>
      <c r="H112" s="217">
        <v>2</v>
      </c>
      <c r="I112" s="218"/>
      <c r="J112" s="219">
        <f>ROUND(I112*H112,2)</f>
        <v>0</v>
      </c>
      <c r="K112" s="215" t="s">
        <v>278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659</v>
      </c>
      <c r="AT112" s="224" t="s">
        <v>139</v>
      </c>
      <c r="AU112" s="224" t="s">
        <v>78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659</v>
      </c>
      <c r="BM112" s="224" t="s">
        <v>1063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684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78</v>
      </c>
    </row>
    <row r="114" s="2" customFormat="1">
      <c r="A114" s="39"/>
      <c r="B114" s="40"/>
      <c r="C114" s="41"/>
      <c r="D114" s="277" t="s">
        <v>281</v>
      </c>
      <c r="E114" s="41"/>
      <c r="F114" s="278" t="s">
        <v>687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281</v>
      </c>
      <c r="AU114" s="18" t="s">
        <v>78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688</v>
      </c>
      <c r="F115" s="211" t="s">
        <v>689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137</v>
      </c>
      <c r="AT115" s="209" t="s">
        <v>68</v>
      </c>
      <c r="AU115" s="209" t="s">
        <v>76</v>
      </c>
      <c r="AY115" s="208" t="s">
        <v>136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179</v>
      </c>
      <c r="D116" s="213" t="s">
        <v>139</v>
      </c>
      <c r="E116" s="214" t="s">
        <v>690</v>
      </c>
      <c r="F116" s="215" t="s">
        <v>691</v>
      </c>
      <c r="G116" s="216" t="s">
        <v>658</v>
      </c>
      <c r="H116" s="217">
        <v>1</v>
      </c>
      <c r="I116" s="218"/>
      <c r="J116" s="219">
        <f>ROUND(I116*H116,2)</f>
        <v>0</v>
      </c>
      <c r="K116" s="215" t="s">
        <v>278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659</v>
      </c>
      <c r="AT116" s="224" t="s">
        <v>139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659</v>
      </c>
      <c r="BM116" s="224" t="s">
        <v>1064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691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>
      <c r="A118" s="39"/>
      <c r="B118" s="40"/>
      <c r="C118" s="41"/>
      <c r="D118" s="277" t="s">
        <v>281</v>
      </c>
      <c r="E118" s="41"/>
      <c r="F118" s="278" t="s">
        <v>694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281</v>
      </c>
      <c r="AU118" s="18" t="s">
        <v>78</v>
      </c>
    </row>
    <row r="119" s="12" customFormat="1" ht="22.8" customHeight="1">
      <c r="A119" s="12"/>
      <c r="B119" s="197"/>
      <c r="C119" s="198"/>
      <c r="D119" s="199" t="s">
        <v>68</v>
      </c>
      <c r="E119" s="211" t="s">
        <v>695</v>
      </c>
      <c r="F119" s="211" t="s">
        <v>696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SUM(P120:P122)</f>
        <v>0</v>
      </c>
      <c r="Q119" s="205"/>
      <c r="R119" s="206">
        <f>SUM(R120:R122)</f>
        <v>0</v>
      </c>
      <c r="S119" s="205"/>
      <c r="T119" s="207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137</v>
      </c>
      <c r="AT119" s="209" t="s">
        <v>68</v>
      </c>
      <c r="AU119" s="209" t="s">
        <v>76</v>
      </c>
      <c r="AY119" s="208" t="s">
        <v>136</v>
      </c>
      <c r="BK119" s="210">
        <f>SUM(BK120:BK122)</f>
        <v>0</v>
      </c>
    </row>
    <row r="120" s="2" customFormat="1" ht="16.5" customHeight="1">
      <c r="A120" s="39"/>
      <c r="B120" s="40"/>
      <c r="C120" s="213" t="s">
        <v>185</v>
      </c>
      <c r="D120" s="213" t="s">
        <v>139</v>
      </c>
      <c r="E120" s="214" t="s">
        <v>697</v>
      </c>
      <c r="F120" s="215" t="s">
        <v>698</v>
      </c>
      <c r="G120" s="216" t="s">
        <v>658</v>
      </c>
      <c r="H120" s="217">
        <v>1</v>
      </c>
      <c r="I120" s="218"/>
      <c r="J120" s="219">
        <f>ROUND(I120*H120,2)</f>
        <v>0</v>
      </c>
      <c r="K120" s="215" t="s">
        <v>278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659</v>
      </c>
      <c r="AT120" s="224" t="s">
        <v>139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659</v>
      </c>
      <c r="BM120" s="224" t="s">
        <v>1065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698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>
      <c r="A122" s="39"/>
      <c r="B122" s="40"/>
      <c r="C122" s="41"/>
      <c r="D122" s="277" t="s">
        <v>281</v>
      </c>
      <c r="E122" s="41"/>
      <c r="F122" s="278" t="s">
        <v>701</v>
      </c>
      <c r="G122" s="41"/>
      <c r="H122" s="41"/>
      <c r="I122" s="228"/>
      <c r="J122" s="41"/>
      <c r="K122" s="41"/>
      <c r="L122" s="45"/>
      <c r="M122" s="279"/>
      <c r="N122" s="280"/>
      <c r="O122" s="281"/>
      <c r="P122" s="281"/>
      <c r="Q122" s="281"/>
      <c r="R122" s="281"/>
      <c r="S122" s="281"/>
      <c r="T122" s="28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281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rKfHjrjNA3vdcxKG3aZnsKybs0behWZhFLPq5el4ohNOLVtxsUJMZ+jmjzz/A5nFlf6SFtUQzBlVuNR/ufyhLA==" hashValue="vaCPtSEkINgIEtKIZTab0OqSL9kDaegbwlhM0P6CG5O4tsoRlcWiM2/gMj4jZHQfrZp1yp7BDozzWNK0WfRyyA==" algorithmName="SHA-512" password="CC35"/>
  <autoFilter ref="C90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2/012303000"/>
    <hyperlink ref="F99" r:id="rId2" display="https://podminky.urs.cz/item/CS_URS_2022_02/013254000"/>
    <hyperlink ref="F103" r:id="rId3" display="https://podminky.urs.cz/item/CS_URS_2022_02/030001000"/>
    <hyperlink ref="F107" r:id="rId4" display="https://podminky.urs.cz/item/CS_URS_2022_02/032403000"/>
    <hyperlink ref="F110" r:id="rId5" display="https://podminky.urs.cz/item/CS_URS_2022_02/035103001"/>
    <hyperlink ref="F114" r:id="rId6" display="https://podminky.urs.cz/item/CS_URS_2022_02/043194000"/>
    <hyperlink ref="F118" r:id="rId7" display="https://podminky.urs.cz/item/CS_URS_2022_02/065002000"/>
    <hyperlink ref="F122" r:id="rId8" display="https://podminky.urs.cz/item/CS_URS_2022_02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1066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1067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1068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1069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1070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1071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1072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1073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1074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1075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1076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75</v>
      </c>
      <c r="F18" s="294" t="s">
        <v>1077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1078</v>
      </c>
      <c r="F19" s="294" t="s">
        <v>1079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1080</v>
      </c>
      <c r="F20" s="294" t="s">
        <v>1081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1082</v>
      </c>
      <c r="F21" s="294" t="s">
        <v>1083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229</v>
      </c>
      <c r="F22" s="294" t="s">
        <v>230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82</v>
      </c>
      <c r="F23" s="294" t="s">
        <v>1084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1085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1086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1087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1088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1089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1090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1091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1092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1093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122</v>
      </c>
      <c r="F36" s="294"/>
      <c r="G36" s="294" t="s">
        <v>1094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1095</v>
      </c>
      <c r="F37" s="294"/>
      <c r="G37" s="294" t="s">
        <v>1096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50</v>
      </c>
      <c r="F38" s="294"/>
      <c r="G38" s="294" t="s">
        <v>1097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51</v>
      </c>
      <c r="F39" s="294"/>
      <c r="G39" s="294" t="s">
        <v>1098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123</v>
      </c>
      <c r="F40" s="294"/>
      <c r="G40" s="294" t="s">
        <v>1099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124</v>
      </c>
      <c r="F41" s="294"/>
      <c r="G41" s="294" t="s">
        <v>1100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1101</v>
      </c>
      <c r="F42" s="294"/>
      <c r="G42" s="294" t="s">
        <v>1102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1103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1104</v>
      </c>
      <c r="F44" s="294"/>
      <c r="G44" s="294" t="s">
        <v>1105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126</v>
      </c>
      <c r="F45" s="294"/>
      <c r="G45" s="294" t="s">
        <v>1106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1107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1108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1109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1110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1111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1112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1113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1114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1115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1116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1117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1118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1119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1120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1121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1122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1123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1124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1125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1126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1127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1128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1129</v>
      </c>
      <c r="D76" s="312"/>
      <c r="E76" s="312"/>
      <c r="F76" s="312" t="s">
        <v>1130</v>
      </c>
      <c r="G76" s="313"/>
      <c r="H76" s="312" t="s">
        <v>51</v>
      </c>
      <c r="I76" s="312" t="s">
        <v>54</v>
      </c>
      <c r="J76" s="312" t="s">
        <v>1131</v>
      </c>
      <c r="K76" s="311"/>
    </row>
    <row r="77" s="1" customFormat="1" ht="17.25" customHeight="1">
      <c r="B77" s="309"/>
      <c r="C77" s="314" t="s">
        <v>1132</v>
      </c>
      <c r="D77" s="314"/>
      <c r="E77" s="314"/>
      <c r="F77" s="315" t="s">
        <v>1133</v>
      </c>
      <c r="G77" s="316"/>
      <c r="H77" s="314"/>
      <c r="I77" s="314"/>
      <c r="J77" s="314" t="s">
        <v>1134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50</v>
      </c>
      <c r="D79" s="319"/>
      <c r="E79" s="319"/>
      <c r="F79" s="320" t="s">
        <v>1135</v>
      </c>
      <c r="G79" s="321"/>
      <c r="H79" s="297" t="s">
        <v>1136</v>
      </c>
      <c r="I79" s="297" t="s">
        <v>1137</v>
      </c>
      <c r="J79" s="297">
        <v>20</v>
      </c>
      <c r="K79" s="311"/>
    </row>
    <row r="80" s="1" customFormat="1" ht="15" customHeight="1">
      <c r="B80" s="309"/>
      <c r="C80" s="297" t="s">
        <v>1138</v>
      </c>
      <c r="D80" s="297"/>
      <c r="E80" s="297"/>
      <c r="F80" s="320" t="s">
        <v>1135</v>
      </c>
      <c r="G80" s="321"/>
      <c r="H80" s="297" t="s">
        <v>1139</v>
      </c>
      <c r="I80" s="297" t="s">
        <v>1137</v>
      </c>
      <c r="J80" s="297">
        <v>120</v>
      </c>
      <c r="K80" s="311"/>
    </row>
    <row r="81" s="1" customFormat="1" ht="15" customHeight="1">
      <c r="B81" s="322"/>
      <c r="C81" s="297" t="s">
        <v>1140</v>
      </c>
      <c r="D81" s="297"/>
      <c r="E81" s="297"/>
      <c r="F81" s="320" t="s">
        <v>1141</v>
      </c>
      <c r="G81" s="321"/>
      <c r="H81" s="297" t="s">
        <v>1142</v>
      </c>
      <c r="I81" s="297" t="s">
        <v>1137</v>
      </c>
      <c r="J81" s="297">
        <v>50</v>
      </c>
      <c r="K81" s="311"/>
    </row>
    <row r="82" s="1" customFormat="1" ht="15" customHeight="1">
      <c r="B82" s="322"/>
      <c r="C82" s="297" t="s">
        <v>1143</v>
      </c>
      <c r="D82" s="297"/>
      <c r="E82" s="297"/>
      <c r="F82" s="320" t="s">
        <v>1135</v>
      </c>
      <c r="G82" s="321"/>
      <c r="H82" s="297" t="s">
        <v>1144</v>
      </c>
      <c r="I82" s="297" t="s">
        <v>1145</v>
      </c>
      <c r="J82" s="297"/>
      <c r="K82" s="311"/>
    </row>
    <row r="83" s="1" customFormat="1" ht="15" customHeight="1">
      <c r="B83" s="322"/>
      <c r="C83" s="323" t="s">
        <v>1146</v>
      </c>
      <c r="D83" s="323"/>
      <c r="E83" s="323"/>
      <c r="F83" s="324" t="s">
        <v>1141</v>
      </c>
      <c r="G83" s="323"/>
      <c r="H83" s="323" t="s">
        <v>1147</v>
      </c>
      <c r="I83" s="323" t="s">
        <v>1137</v>
      </c>
      <c r="J83" s="323">
        <v>15</v>
      </c>
      <c r="K83" s="311"/>
    </row>
    <row r="84" s="1" customFormat="1" ht="15" customHeight="1">
      <c r="B84" s="322"/>
      <c r="C84" s="323" t="s">
        <v>1148</v>
      </c>
      <c r="D84" s="323"/>
      <c r="E84" s="323"/>
      <c r="F84" s="324" t="s">
        <v>1141</v>
      </c>
      <c r="G84" s="323"/>
      <c r="H84" s="323" t="s">
        <v>1149</v>
      </c>
      <c r="I84" s="323" t="s">
        <v>1137</v>
      </c>
      <c r="J84" s="323">
        <v>15</v>
      </c>
      <c r="K84" s="311"/>
    </row>
    <row r="85" s="1" customFormat="1" ht="15" customHeight="1">
      <c r="B85" s="322"/>
      <c r="C85" s="323" t="s">
        <v>1150</v>
      </c>
      <c r="D85" s="323"/>
      <c r="E85" s="323"/>
      <c r="F85" s="324" t="s">
        <v>1141</v>
      </c>
      <c r="G85" s="323"/>
      <c r="H85" s="323" t="s">
        <v>1151</v>
      </c>
      <c r="I85" s="323" t="s">
        <v>1137</v>
      </c>
      <c r="J85" s="323">
        <v>20</v>
      </c>
      <c r="K85" s="311"/>
    </row>
    <row r="86" s="1" customFormat="1" ht="15" customHeight="1">
      <c r="B86" s="322"/>
      <c r="C86" s="323" t="s">
        <v>1152</v>
      </c>
      <c r="D86" s="323"/>
      <c r="E86" s="323"/>
      <c r="F86" s="324" t="s">
        <v>1141</v>
      </c>
      <c r="G86" s="323"/>
      <c r="H86" s="323" t="s">
        <v>1153</v>
      </c>
      <c r="I86" s="323" t="s">
        <v>1137</v>
      </c>
      <c r="J86" s="323">
        <v>20</v>
      </c>
      <c r="K86" s="311"/>
    </row>
    <row r="87" s="1" customFormat="1" ht="15" customHeight="1">
      <c r="B87" s="322"/>
      <c r="C87" s="297" t="s">
        <v>1154</v>
      </c>
      <c r="D87" s="297"/>
      <c r="E87" s="297"/>
      <c r="F87" s="320" t="s">
        <v>1141</v>
      </c>
      <c r="G87" s="321"/>
      <c r="H87" s="297" t="s">
        <v>1155</v>
      </c>
      <c r="I87" s="297" t="s">
        <v>1137</v>
      </c>
      <c r="J87" s="297">
        <v>50</v>
      </c>
      <c r="K87" s="311"/>
    </row>
    <row r="88" s="1" customFormat="1" ht="15" customHeight="1">
      <c r="B88" s="322"/>
      <c r="C88" s="297" t="s">
        <v>1156</v>
      </c>
      <c r="D88" s="297"/>
      <c r="E88" s="297"/>
      <c r="F88" s="320" t="s">
        <v>1141</v>
      </c>
      <c r="G88" s="321"/>
      <c r="H88" s="297" t="s">
        <v>1157</v>
      </c>
      <c r="I88" s="297" t="s">
        <v>1137</v>
      </c>
      <c r="J88" s="297">
        <v>20</v>
      </c>
      <c r="K88" s="311"/>
    </row>
    <row r="89" s="1" customFormat="1" ht="15" customHeight="1">
      <c r="B89" s="322"/>
      <c r="C89" s="297" t="s">
        <v>1158</v>
      </c>
      <c r="D89" s="297"/>
      <c r="E89" s="297"/>
      <c r="F89" s="320" t="s">
        <v>1141</v>
      </c>
      <c r="G89" s="321"/>
      <c r="H89" s="297" t="s">
        <v>1159</v>
      </c>
      <c r="I89" s="297" t="s">
        <v>1137</v>
      </c>
      <c r="J89" s="297">
        <v>20</v>
      </c>
      <c r="K89" s="311"/>
    </row>
    <row r="90" s="1" customFormat="1" ht="15" customHeight="1">
      <c r="B90" s="322"/>
      <c r="C90" s="297" t="s">
        <v>1160</v>
      </c>
      <c r="D90" s="297"/>
      <c r="E90" s="297"/>
      <c r="F90" s="320" t="s">
        <v>1141</v>
      </c>
      <c r="G90" s="321"/>
      <c r="H90" s="297" t="s">
        <v>1161</v>
      </c>
      <c r="I90" s="297" t="s">
        <v>1137</v>
      </c>
      <c r="J90" s="297">
        <v>50</v>
      </c>
      <c r="K90" s="311"/>
    </row>
    <row r="91" s="1" customFormat="1" ht="15" customHeight="1">
      <c r="B91" s="322"/>
      <c r="C91" s="297" t="s">
        <v>1162</v>
      </c>
      <c r="D91" s="297"/>
      <c r="E91" s="297"/>
      <c r="F91" s="320" t="s">
        <v>1141</v>
      </c>
      <c r="G91" s="321"/>
      <c r="H91" s="297" t="s">
        <v>1162</v>
      </c>
      <c r="I91" s="297" t="s">
        <v>1137</v>
      </c>
      <c r="J91" s="297">
        <v>50</v>
      </c>
      <c r="K91" s="311"/>
    </row>
    <row r="92" s="1" customFormat="1" ht="15" customHeight="1">
      <c r="B92" s="322"/>
      <c r="C92" s="297" t="s">
        <v>1163</v>
      </c>
      <c r="D92" s="297"/>
      <c r="E92" s="297"/>
      <c r="F92" s="320" t="s">
        <v>1141</v>
      </c>
      <c r="G92" s="321"/>
      <c r="H92" s="297" t="s">
        <v>1164</v>
      </c>
      <c r="I92" s="297" t="s">
        <v>1137</v>
      </c>
      <c r="J92" s="297">
        <v>255</v>
      </c>
      <c r="K92" s="311"/>
    </row>
    <row r="93" s="1" customFormat="1" ht="15" customHeight="1">
      <c r="B93" s="322"/>
      <c r="C93" s="297" t="s">
        <v>1165</v>
      </c>
      <c r="D93" s="297"/>
      <c r="E93" s="297"/>
      <c r="F93" s="320" t="s">
        <v>1135</v>
      </c>
      <c r="G93" s="321"/>
      <c r="H93" s="297" t="s">
        <v>1166</v>
      </c>
      <c r="I93" s="297" t="s">
        <v>1167</v>
      </c>
      <c r="J93" s="297"/>
      <c r="K93" s="311"/>
    </row>
    <row r="94" s="1" customFormat="1" ht="15" customHeight="1">
      <c r="B94" s="322"/>
      <c r="C94" s="297" t="s">
        <v>1168</v>
      </c>
      <c r="D94" s="297"/>
      <c r="E94" s="297"/>
      <c r="F94" s="320" t="s">
        <v>1135</v>
      </c>
      <c r="G94" s="321"/>
      <c r="H94" s="297" t="s">
        <v>1169</v>
      </c>
      <c r="I94" s="297" t="s">
        <v>1170</v>
      </c>
      <c r="J94" s="297"/>
      <c r="K94" s="311"/>
    </row>
    <row r="95" s="1" customFormat="1" ht="15" customHeight="1">
      <c r="B95" s="322"/>
      <c r="C95" s="297" t="s">
        <v>1171</v>
      </c>
      <c r="D95" s="297"/>
      <c r="E95" s="297"/>
      <c r="F95" s="320" t="s">
        <v>1135</v>
      </c>
      <c r="G95" s="321"/>
      <c r="H95" s="297" t="s">
        <v>1171</v>
      </c>
      <c r="I95" s="297" t="s">
        <v>1170</v>
      </c>
      <c r="J95" s="297"/>
      <c r="K95" s="311"/>
    </row>
    <row r="96" s="1" customFormat="1" ht="15" customHeight="1">
      <c r="B96" s="322"/>
      <c r="C96" s="297" t="s">
        <v>35</v>
      </c>
      <c r="D96" s="297"/>
      <c r="E96" s="297"/>
      <c r="F96" s="320" t="s">
        <v>1135</v>
      </c>
      <c r="G96" s="321"/>
      <c r="H96" s="297" t="s">
        <v>1172</v>
      </c>
      <c r="I96" s="297" t="s">
        <v>1170</v>
      </c>
      <c r="J96" s="297"/>
      <c r="K96" s="311"/>
    </row>
    <row r="97" s="1" customFormat="1" ht="15" customHeight="1">
      <c r="B97" s="322"/>
      <c r="C97" s="297" t="s">
        <v>45</v>
      </c>
      <c r="D97" s="297"/>
      <c r="E97" s="297"/>
      <c r="F97" s="320" t="s">
        <v>1135</v>
      </c>
      <c r="G97" s="321"/>
      <c r="H97" s="297" t="s">
        <v>1173</v>
      </c>
      <c r="I97" s="297" t="s">
        <v>1170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1174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1129</v>
      </c>
      <c r="D103" s="312"/>
      <c r="E103" s="312"/>
      <c r="F103" s="312" t="s">
        <v>1130</v>
      </c>
      <c r="G103" s="313"/>
      <c r="H103" s="312" t="s">
        <v>51</v>
      </c>
      <c r="I103" s="312" t="s">
        <v>54</v>
      </c>
      <c r="J103" s="312" t="s">
        <v>1131</v>
      </c>
      <c r="K103" s="311"/>
    </row>
    <row r="104" s="1" customFormat="1" ht="17.25" customHeight="1">
      <c r="B104" s="309"/>
      <c r="C104" s="314" t="s">
        <v>1132</v>
      </c>
      <c r="D104" s="314"/>
      <c r="E104" s="314"/>
      <c r="F104" s="315" t="s">
        <v>1133</v>
      </c>
      <c r="G104" s="316"/>
      <c r="H104" s="314"/>
      <c r="I104" s="314"/>
      <c r="J104" s="314" t="s">
        <v>1134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50</v>
      </c>
      <c r="D106" s="319"/>
      <c r="E106" s="319"/>
      <c r="F106" s="320" t="s">
        <v>1135</v>
      </c>
      <c r="G106" s="297"/>
      <c r="H106" s="297" t="s">
        <v>1175</v>
      </c>
      <c r="I106" s="297" t="s">
        <v>1137</v>
      </c>
      <c r="J106" s="297">
        <v>20</v>
      </c>
      <c r="K106" s="311"/>
    </row>
    <row r="107" s="1" customFormat="1" ht="15" customHeight="1">
      <c r="B107" s="309"/>
      <c r="C107" s="297" t="s">
        <v>1138</v>
      </c>
      <c r="D107" s="297"/>
      <c r="E107" s="297"/>
      <c r="F107" s="320" t="s">
        <v>1135</v>
      </c>
      <c r="G107" s="297"/>
      <c r="H107" s="297" t="s">
        <v>1175</v>
      </c>
      <c r="I107" s="297" t="s">
        <v>1137</v>
      </c>
      <c r="J107" s="297">
        <v>120</v>
      </c>
      <c r="K107" s="311"/>
    </row>
    <row r="108" s="1" customFormat="1" ht="15" customHeight="1">
      <c r="B108" s="322"/>
      <c r="C108" s="297" t="s">
        <v>1140</v>
      </c>
      <c r="D108" s="297"/>
      <c r="E108" s="297"/>
      <c r="F108" s="320" t="s">
        <v>1141</v>
      </c>
      <c r="G108" s="297"/>
      <c r="H108" s="297" t="s">
        <v>1175</v>
      </c>
      <c r="I108" s="297" t="s">
        <v>1137</v>
      </c>
      <c r="J108" s="297">
        <v>50</v>
      </c>
      <c r="K108" s="311"/>
    </row>
    <row r="109" s="1" customFormat="1" ht="15" customHeight="1">
      <c r="B109" s="322"/>
      <c r="C109" s="297" t="s">
        <v>1143</v>
      </c>
      <c r="D109" s="297"/>
      <c r="E109" s="297"/>
      <c r="F109" s="320" t="s">
        <v>1135</v>
      </c>
      <c r="G109" s="297"/>
      <c r="H109" s="297" t="s">
        <v>1175</v>
      </c>
      <c r="I109" s="297" t="s">
        <v>1145</v>
      </c>
      <c r="J109" s="297"/>
      <c r="K109" s="311"/>
    </row>
    <row r="110" s="1" customFormat="1" ht="15" customHeight="1">
      <c r="B110" s="322"/>
      <c r="C110" s="297" t="s">
        <v>1154</v>
      </c>
      <c r="D110" s="297"/>
      <c r="E110" s="297"/>
      <c r="F110" s="320" t="s">
        <v>1141</v>
      </c>
      <c r="G110" s="297"/>
      <c r="H110" s="297" t="s">
        <v>1175</v>
      </c>
      <c r="I110" s="297" t="s">
        <v>1137</v>
      </c>
      <c r="J110" s="297">
        <v>50</v>
      </c>
      <c r="K110" s="311"/>
    </row>
    <row r="111" s="1" customFormat="1" ht="15" customHeight="1">
      <c r="B111" s="322"/>
      <c r="C111" s="297" t="s">
        <v>1162</v>
      </c>
      <c r="D111" s="297"/>
      <c r="E111" s="297"/>
      <c r="F111" s="320" t="s">
        <v>1141</v>
      </c>
      <c r="G111" s="297"/>
      <c r="H111" s="297" t="s">
        <v>1175</v>
      </c>
      <c r="I111" s="297" t="s">
        <v>1137</v>
      </c>
      <c r="J111" s="297">
        <v>50</v>
      </c>
      <c r="K111" s="311"/>
    </row>
    <row r="112" s="1" customFormat="1" ht="15" customHeight="1">
      <c r="B112" s="322"/>
      <c r="C112" s="297" t="s">
        <v>1160</v>
      </c>
      <c r="D112" s="297"/>
      <c r="E112" s="297"/>
      <c r="F112" s="320" t="s">
        <v>1141</v>
      </c>
      <c r="G112" s="297"/>
      <c r="H112" s="297" t="s">
        <v>1175</v>
      </c>
      <c r="I112" s="297" t="s">
        <v>1137</v>
      </c>
      <c r="J112" s="297">
        <v>50</v>
      </c>
      <c r="K112" s="311"/>
    </row>
    <row r="113" s="1" customFormat="1" ht="15" customHeight="1">
      <c r="B113" s="322"/>
      <c r="C113" s="297" t="s">
        <v>50</v>
      </c>
      <c r="D113" s="297"/>
      <c r="E113" s="297"/>
      <c r="F113" s="320" t="s">
        <v>1135</v>
      </c>
      <c r="G113" s="297"/>
      <c r="H113" s="297" t="s">
        <v>1176</v>
      </c>
      <c r="I113" s="297" t="s">
        <v>1137</v>
      </c>
      <c r="J113" s="297">
        <v>20</v>
      </c>
      <c r="K113" s="311"/>
    </row>
    <row r="114" s="1" customFormat="1" ht="15" customHeight="1">
      <c r="B114" s="322"/>
      <c r="C114" s="297" t="s">
        <v>1177</v>
      </c>
      <c r="D114" s="297"/>
      <c r="E114" s="297"/>
      <c r="F114" s="320" t="s">
        <v>1135</v>
      </c>
      <c r="G114" s="297"/>
      <c r="H114" s="297" t="s">
        <v>1178</v>
      </c>
      <c r="I114" s="297" t="s">
        <v>1137</v>
      </c>
      <c r="J114" s="297">
        <v>120</v>
      </c>
      <c r="K114" s="311"/>
    </row>
    <row r="115" s="1" customFormat="1" ht="15" customHeight="1">
      <c r="B115" s="322"/>
      <c r="C115" s="297" t="s">
        <v>35</v>
      </c>
      <c r="D115" s="297"/>
      <c r="E115" s="297"/>
      <c r="F115" s="320" t="s">
        <v>1135</v>
      </c>
      <c r="G115" s="297"/>
      <c r="H115" s="297" t="s">
        <v>1179</v>
      </c>
      <c r="I115" s="297" t="s">
        <v>1170</v>
      </c>
      <c r="J115" s="297"/>
      <c r="K115" s="311"/>
    </row>
    <row r="116" s="1" customFormat="1" ht="15" customHeight="1">
      <c r="B116" s="322"/>
      <c r="C116" s="297" t="s">
        <v>45</v>
      </c>
      <c r="D116" s="297"/>
      <c r="E116" s="297"/>
      <c r="F116" s="320" t="s">
        <v>1135</v>
      </c>
      <c r="G116" s="297"/>
      <c r="H116" s="297" t="s">
        <v>1180</v>
      </c>
      <c r="I116" s="297" t="s">
        <v>1170</v>
      </c>
      <c r="J116" s="297"/>
      <c r="K116" s="311"/>
    </row>
    <row r="117" s="1" customFormat="1" ht="15" customHeight="1">
      <c r="B117" s="322"/>
      <c r="C117" s="297" t="s">
        <v>54</v>
      </c>
      <c r="D117" s="297"/>
      <c r="E117" s="297"/>
      <c r="F117" s="320" t="s">
        <v>1135</v>
      </c>
      <c r="G117" s="297"/>
      <c r="H117" s="297" t="s">
        <v>1181</v>
      </c>
      <c r="I117" s="297" t="s">
        <v>1182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1183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1129</v>
      </c>
      <c r="D123" s="312"/>
      <c r="E123" s="312"/>
      <c r="F123" s="312" t="s">
        <v>1130</v>
      </c>
      <c r="G123" s="313"/>
      <c r="H123" s="312" t="s">
        <v>51</v>
      </c>
      <c r="I123" s="312" t="s">
        <v>54</v>
      </c>
      <c r="J123" s="312" t="s">
        <v>1131</v>
      </c>
      <c r="K123" s="341"/>
    </row>
    <row r="124" s="1" customFormat="1" ht="17.25" customHeight="1">
      <c r="B124" s="340"/>
      <c r="C124" s="314" t="s">
        <v>1132</v>
      </c>
      <c r="D124" s="314"/>
      <c r="E124" s="314"/>
      <c r="F124" s="315" t="s">
        <v>1133</v>
      </c>
      <c r="G124" s="316"/>
      <c r="H124" s="314"/>
      <c r="I124" s="314"/>
      <c r="J124" s="314" t="s">
        <v>1134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1138</v>
      </c>
      <c r="D126" s="319"/>
      <c r="E126" s="319"/>
      <c r="F126" s="320" t="s">
        <v>1135</v>
      </c>
      <c r="G126" s="297"/>
      <c r="H126" s="297" t="s">
        <v>1175</v>
      </c>
      <c r="I126" s="297" t="s">
        <v>1137</v>
      </c>
      <c r="J126" s="297">
        <v>120</v>
      </c>
      <c r="K126" s="345"/>
    </row>
    <row r="127" s="1" customFormat="1" ht="15" customHeight="1">
      <c r="B127" s="342"/>
      <c r="C127" s="297" t="s">
        <v>1184</v>
      </c>
      <c r="D127" s="297"/>
      <c r="E127" s="297"/>
      <c r="F127" s="320" t="s">
        <v>1135</v>
      </c>
      <c r="G127" s="297"/>
      <c r="H127" s="297" t="s">
        <v>1185</v>
      </c>
      <c r="I127" s="297" t="s">
        <v>1137</v>
      </c>
      <c r="J127" s="297" t="s">
        <v>1186</v>
      </c>
      <c r="K127" s="345"/>
    </row>
    <row r="128" s="1" customFormat="1" ht="15" customHeight="1">
      <c r="B128" s="342"/>
      <c r="C128" s="297" t="s">
        <v>82</v>
      </c>
      <c r="D128" s="297"/>
      <c r="E128" s="297"/>
      <c r="F128" s="320" t="s">
        <v>1135</v>
      </c>
      <c r="G128" s="297"/>
      <c r="H128" s="297" t="s">
        <v>1187</v>
      </c>
      <c r="I128" s="297" t="s">
        <v>1137</v>
      </c>
      <c r="J128" s="297" t="s">
        <v>1186</v>
      </c>
      <c r="K128" s="345"/>
    </row>
    <row r="129" s="1" customFormat="1" ht="15" customHeight="1">
      <c r="B129" s="342"/>
      <c r="C129" s="297" t="s">
        <v>1146</v>
      </c>
      <c r="D129" s="297"/>
      <c r="E129" s="297"/>
      <c r="F129" s="320" t="s">
        <v>1141</v>
      </c>
      <c r="G129" s="297"/>
      <c r="H129" s="297" t="s">
        <v>1147</v>
      </c>
      <c r="I129" s="297" t="s">
        <v>1137</v>
      </c>
      <c r="J129" s="297">
        <v>15</v>
      </c>
      <c r="K129" s="345"/>
    </row>
    <row r="130" s="1" customFormat="1" ht="15" customHeight="1">
      <c r="B130" s="342"/>
      <c r="C130" s="323" t="s">
        <v>1148</v>
      </c>
      <c r="D130" s="323"/>
      <c r="E130" s="323"/>
      <c r="F130" s="324" t="s">
        <v>1141</v>
      </c>
      <c r="G130" s="323"/>
      <c r="H130" s="323" t="s">
        <v>1149</v>
      </c>
      <c r="I130" s="323" t="s">
        <v>1137</v>
      </c>
      <c r="J130" s="323">
        <v>15</v>
      </c>
      <c r="K130" s="345"/>
    </row>
    <row r="131" s="1" customFormat="1" ht="15" customHeight="1">
      <c r="B131" s="342"/>
      <c r="C131" s="323" t="s">
        <v>1150</v>
      </c>
      <c r="D131" s="323"/>
      <c r="E131" s="323"/>
      <c r="F131" s="324" t="s">
        <v>1141</v>
      </c>
      <c r="G131" s="323"/>
      <c r="H131" s="323" t="s">
        <v>1151</v>
      </c>
      <c r="I131" s="323" t="s">
        <v>1137</v>
      </c>
      <c r="J131" s="323">
        <v>20</v>
      </c>
      <c r="K131" s="345"/>
    </row>
    <row r="132" s="1" customFormat="1" ht="15" customHeight="1">
      <c r="B132" s="342"/>
      <c r="C132" s="323" t="s">
        <v>1152</v>
      </c>
      <c r="D132" s="323"/>
      <c r="E132" s="323"/>
      <c r="F132" s="324" t="s">
        <v>1141</v>
      </c>
      <c r="G132" s="323"/>
      <c r="H132" s="323" t="s">
        <v>1153</v>
      </c>
      <c r="I132" s="323" t="s">
        <v>1137</v>
      </c>
      <c r="J132" s="323">
        <v>20</v>
      </c>
      <c r="K132" s="345"/>
    </row>
    <row r="133" s="1" customFormat="1" ht="15" customHeight="1">
      <c r="B133" s="342"/>
      <c r="C133" s="297" t="s">
        <v>1140</v>
      </c>
      <c r="D133" s="297"/>
      <c r="E133" s="297"/>
      <c r="F133" s="320" t="s">
        <v>1141</v>
      </c>
      <c r="G133" s="297"/>
      <c r="H133" s="297" t="s">
        <v>1175</v>
      </c>
      <c r="I133" s="297" t="s">
        <v>1137</v>
      </c>
      <c r="J133" s="297">
        <v>50</v>
      </c>
      <c r="K133" s="345"/>
    </row>
    <row r="134" s="1" customFormat="1" ht="15" customHeight="1">
      <c r="B134" s="342"/>
      <c r="C134" s="297" t="s">
        <v>1154</v>
      </c>
      <c r="D134" s="297"/>
      <c r="E134" s="297"/>
      <c r="F134" s="320" t="s">
        <v>1141</v>
      </c>
      <c r="G134" s="297"/>
      <c r="H134" s="297" t="s">
        <v>1175</v>
      </c>
      <c r="I134" s="297" t="s">
        <v>1137</v>
      </c>
      <c r="J134" s="297">
        <v>50</v>
      </c>
      <c r="K134" s="345"/>
    </row>
    <row r="135" s="1" customFormat="1" ht="15" customHeight="1">
      <c r="B135" s="342"/>
      <c r="C135" s="297" t="s">
        <v>1160</v>
      </c>
      <c r="D135" s="297"/>
      <c r="E135" s="297"/>
      <c r="F135" s="320" t="s">
        <v>1141</v>
      </c>
      <c r="G135" s="297"/>
      <c r="H135" s="297" t="s">
        <v>1175</v>
      </c>
      <c r="I135" s="297" t="s">
        <v>1137</v>
      </c>
      <c r="J135" s="297">
        <v>50</v>
      </c>
      <c r="K135" s="345"/>
    </row>
    <row r="136" s="1" customFormat="1" ht="15" customHeight="1">
      <c r="B136" s="342"/>
      <c r="C136" s="297" t="s">
        <v>1162</v>
      </c>
      <c r="D136" s="297"/>
      <c r="E136" s="297"/>
      <c r="F136" s="320" t="s">
        <v>1141</v>
      </c>
      <c r="G136" s="297"/>
      <c r="H136" s="297" t="s">
        <v>1175</v>
      </c>
      <c r="I136" s="297" t="s">
        <v>1137</v>
      </c>
      <c r="J136" s="297">
        <v>50</v>
      </c>
      <c r="K136" s="345"/>
    </row>
    <row r="137" s="1" customFormat="1" ht="15" customHeight="1">
      <c r="B137" s="342"/>
      <c r="C137" s="297" t="s">
        <v>1163</v>
      </c>
      <c r="D137" s="297"/>
      <c r="E137" s="297"/>
      <c r="F137" s="320" t="s">
        <v>1141</v>
      </c>
      <c r="G137" s="297"/>
      <c r="H137" s="297" t="s">
        <v>1188</v>
      </c>
      <c r="I137" s="297" t="s">
        <v>1137</v>
      </c>
      <c r="J137" s="297">
        <v>255</v>
      </c>
      <c r="K137" s="345"/>
    </row>
    <row r="138" s="1" customFormat="1" ht="15" customHeight="1">
      <c r="B138" s="342"/>
      <c r="C138" s="297" t="s">
        <v>1165</v>
      </c>
      <c r="D138" s="297"/>
      <c r="E138" s="297"/>
      <c r="F138" s="320" t="s">
        <v>1135</v>
      </c>
      <c r="G138" s="297"/>
      <c r="H138" s="297" t="s">
        <v>1189</v>
      </c>
      <c r="I138" s="297" t="s">
        <v>1167</v>
      </c>
      <c r="J138" s="297"/>
      <c r="K138" s="345"/>
    </row>
    <row r="139" s="1" customFormat="1" ht="15" customHeight="1">
      <c r="B139" s="342"/>
      <c r="C139" s="297" t="s">
        <v>1168</v>
      </c>
      <c r="D139" s="297"/>
      <c r="E139" s="297"/>
      <c r="F139" s="320" t="s">
        <v>1135</v>
      </c>
      <c r="G139" s="297"/>
      <c r="H139" s="297" t="s">
        <v>1190</v>
      </c>
      <c r="I139" s="297" t="s">
        <v>1170</v>
      </c>
      <c r="J139" s="297"/>
      <c r="K139" s="345"/>
    </row>
    <row r="140" s="1" customFormat="1" ht="15" customHeight="1">
      <c r="B140" s="342"/>
      <c r="C140" s="297" t="s">
        <v>1171</v>
      </c>
      <c r="D140" s="297"/>
      <c r="E140" s="297"/>
      <c r="F140" s="320" t="s">
        <v>1135</v>
      </c>
      <c r="G140" s="297"/>
      <c r="H140" s="297" t="s">
        <v>1171</v>
      </c>
      <c r="I140" s="297" t="s">
        <v>1170</v>
      </c>
      <c r="J140" s="297"/>
      <c r="K140" s="345"/>
    </row>
    <row r="141" s="1" customFormat="1" ht="15" customHeight="1">
      <c r="B141" s="342"/>
      <c r="C141" s="297" t="s">
        <v>35</v>
      </c>
      <c r="D141" s="297"/>
      <c r="E141" s="297"/>
      <c r="F141" s="320" t="s">
        <v>1135</v>
      </c>
      <c r="G141" s="297"/>
      <c r="H141" s="297" t="s">
        <v>1191</v>
      </c>
      <c r="I141" s="297" t="s">
        <v>1170</v>
      </c>
      <c r="J141" s="297"/>
      <c r="K141" s="345"/>
    </row>
    <row r="142" s="1" customFormat="1" ht="15" customHeight="1">
      <c r="B142" s="342"/>
      <c r="C142" s="297" t="s">
        <v>1192</v>
      </c>
      <c r="D142" s="297"/>
      <c r="E142" s="297"/>
      <c r="F142" s="320" t="s">
        <v>1135</v>
      </c>
      <c r="G142" s="297"/>
      <c r="H142" s="297" t="s">
        <v>1193</v>
      </c>
      <c r="I142" s="297" t="s">
        <v>1170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1194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1129</v>
      </c>
      <c r="D148" s="312"/>
      <c r="E148" s="312"/>
      <c r="F148" s="312" t="s">
        <v>1130</v>
      </c>
      <c r="G148" s="313"/>
      <c r="H148" s="312" t="s">
        <v>51</v>
      </c>
      <c r="I148" s="312" t="s">
        <v>54</v>
      </c>
      <c r="J148" s="312" t="s">
        <v>1131</v>
      </c>
      <c r="K148" s="311"/>
    </row>
    <row r="149" s="1" customFormat="1" ht="17.25" customHeight="1">
      <c r="B149" s="309"/>
      <c r="C149" s="314" t="s">
        <v>1132</v>
      </c>
      <c r="D149" s="314"/>
      <c r="E149" s="314"/>
      <c r="F149" s="315" t="s">
        <v>1133</v>
      </c>
      <c r="G149" s="316"/>
      <c r="H149" s="314"/>
      <c r="I149" s="314"/>
      <c r="J149" s="314" t="s">
        <v>1134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1138</v>
      </c>
      <c r="D151" s="297"/>
      <c r="E151" s="297"/>
      <c r="F151" s="350" t="s">
        <v>1135</v>
      </c>
      <c r="G151" s="297"/>
      <c r="H151" s="349" t="s">
        <v>1175</v>
      </c>
      <c r="I151" s="349" t="s">
        <v>1137</v>
      </c>
      <c r="J151" s="349">
        <v>120</v>
      </c>
      <c r="K151" s="345"/>
    </row>
    <row r="152" s="1" customFormat="1" ht="15" customHeight="1">
      <c r="B152" s="322"/>
      <c r="C152" s="349" t="s">
        <v>1184</v>
      </c>
      <c r="D152" s="297"/>
      <c r="E152" s="297"/>
      <c r="F152" s="350" t="s">
        <v>1135</v>
      </c>
      <c r="G152" s="297"/>
      <c r="H152" s="349" t="s">
        <v>1195</v>
      </c>
      <c r="I152" s="349" t="s">
        <v>1137</v>
      </c>
      <c r="J152" s="349" t="s">
        <v>1186</v>
      </c>
      <c r="K152" s="345"/>
    </row>
    <row r="153" s="1" customFormat="1" ht="15" customHeight="1">
      <c r="B153" s="322"/>
      <c r="C153" s="349" t="s">
        <v>82</v>
      </c>
      <c r="D153" s="297"/>
      <c r="E153" s="297"/>
      <c r="F153" s="350" t="s">
        <v>1135</v>
      </c>
      <c r="G153" s="297"/>
      <c r="H153" s="349" t="s">
        <v>1196</v>
      </c>
      <c r="I153" s="349" t="s">
        <v>1137</v>
      </c>
      <c r="J153" s="349" t="s">
        <v>1186</v>
      </c>
      <c r="K153" s="345"/>
    </row>
    <row r="154" s="1" customFormat="1" ht="15" customHeight="1">
      <c r="B154" s="322"/>
      <c r="C154" s="349" t="s">
        <v>1140</v>
      </c>
      <c r="D154" s="297"/>
      <c r="E154" s="297"/>
      <c r="F154" s="350" t="s">
        <v>1141</v>
      </c>
      <c r="G154" s="297"/>
      <c r="H154" s="349" t="s">
        <v>1175</v>
      </c>
      <c r="I154" s="349" t="s">
        <v>1137</v>
      </c>
      <c r="J154" s="349">
        <v>50</v>
      </c>
      <c r="K154" s="345"/>
    </row>
    <row r="155" s="1" customFormat="1" ht="15" customHeight="1">
      <c r="B155" s="322"/>
      <c r="C155" s="349" t="s">
        <v>1143</v>
      </c>
      <c r="D155" s="297"/>
      <c r="E155" s="297"/>
      <c r="F155" s="350" t="s">
        <v>1135</v>
      </c>
      <c r="G155" s="297"/>
      <c r="H155" s="349" t="s">
        <v>1175</v>
      </c>
      <c r="I155" s="349" t="s">
        <v>1145</v>
      </c>
      <c r="J155" s="349"/>
      <c r="K155" s="345"/>
    </row>
    <row r="156" s="1" customFormat="1" ht="15" customHeight="1">
      <c r="B156" s="322"/>
      <c r="C156" s="349" t="s">
        <v>1154</v>
      </c>
      <c r="D156" s="297"/>
      <c r="E156" s="297"/>
      <c r="F156" s="350" t="s">
        <v>1141</v>
      </c>
      <c r="G156" s="297"/>
      <c r="H156" s="349" t="s">
        <v>1175</v>
      </c>
      <c r="I156" s="349" t="s">
        <v>1137</v>
      </c>
      <c r="J156" s="349">
        <v>50</v>
      </c>
      <c r="K156" s="345"/>
    </row>
    <row r="157" s="1" customFormat="1" ht="15" customHeight="1">
      <c r="B157" s="322"/>
      <c r="C157" s="349" t="s">
        <v>1162</v>
      </c>
      <c r="D157" s="297"/>
      <c r="E157" s="297"/>
      <c r="F157" s="350" t="s">
        <v>1141</v>
      </c>
      <c r="G157" s="297"/>
      <c r="H157" s="349" t="s">
        <v>1175</v>
      </c>
      <c r="I157" s="349" t="s">
        <v>1137</v>
      </c>
      <c r="J157" s="349">
        <v>50</v>
      </c>
      <c r="K157" s="345"/>
    </row>
    <row r="158" s="1" customFormat="1" ht="15" customHeight="1">
      <c r="B158" s="322"/>
      <c r="C158" s="349" t="s">
        <v>1160</v>
      </c>
      <c r="D158" s="297"/>
      <c r="E158" s="297"/>
      <c r="F158" s="350" t="s">
        <v>1141</v>
      </c>
      <c r="G158" s="297"/>
      <c r="H158" s="349" t="s">
        <v>1175</v>
      </c>
      <c r="I158" s="349" t="s">
        <v>1137</v>
      </c>
      <c r="J158" s="349">
        <v>50</v>
      </c>
      <c r="K158" s="345"/>
    </row>
    <row r="159" s="1" customFormat="1" ht="15" customHeight="1">
      <c r="B159" s="322"/>
      <c r="C159" s="349" t="s">
        <v>115</v>
      </c>
      <c r="D159" s="297"/>
      <c r="E159" s="297"/>
      <c r="F159" s="350" t="s">
        <v>1135</v>
      </c>
      <c r="G159" s="297"/>
      <c r="H159" s="349" t="s">
        <v>1197</v>
      </c>
      <c r="I159" s="349" t="s">
        <v>1137</v>
      </c>
      <c r="J159" s="349" t="s">
        <v>1198</v>
      </c>
      <c r="K159" s="345"/>
    </row>
    <row r="160" s="1" customFormat="1" ht="15" customHeight="1">
      <c r="B160" s="322"/>
      <c r="C160" s="349" t="s">
        <v>1199</v>
      </c>
      <c r="D160" s="297"/>
      <c r="E160" s="297"/>
      <c r="F160" s="350" t="s">
        <v>1135</v>
      </c>
      <c r="G160" s="297"/>
      <c r="H160" s="349" t="s">
        <v>1200</v>
      </c>
      <c r="I160" s="349" t="s">
        <v>1170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1201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1129</v>
      </c>
      <c r="D166" s="312"/>
      <c r="E166" s="312"/>
      <c r="F166" s="312" t="s">
        <v>1130</v>
      </c>
      <c r="G166" s="354"/>
      <c r="H166" s="355" t="s">
        <v>51</v>
      </c>
      <c r="I166" s="355" t="s">
        <v>54</v>
      </c>
      <c r="J166" s="312" t="s">
        <v>1131</v>
      </c>
      <c r="K166" s="289"/>
    </row>
    <row r="167" s="1" customFormat="1" ht="17.25" customHeight="1">
      <c r="B167" s="290"/>
      <c r="C167" s="314" t="s">
        <v>1132</v>
      </c>
      <c r="D167" s="314"/>
      <c r="E167" s="314"/>
      <c r="F167" s="315" t="s">
        <v>1133</v>
      </c>
      <c r="G167" s="356"/>
      <c r="H167" s="357"/>
      <c r="I167" s="357"/>
      <c r="J167" s="314" t="s">
        <v>1134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1138</v>
      </c>
      <c r="D169" s="297"/>
      <c r="E169" s="297"/>
      <c r="F169" s="320" t="s">
        <v>1135</v>
      </c>
      <c r="G169" s="297"/>
      <c r="H169" s="297" t="s">
        <v>1175</v>
      </c>
      <c r="I169" s="297" t="s">
        <v>1137</v>
      </c>
      <c r="J169" s="297">
        <v>120</v>
      </c>
      <c r="K169" s="345"/>
    </row>
    <row r="170" s="1" customFormat="1" ht="15" customHeight="1">
      <c r="B170" s="322"/>
      <c r="C170" s="297" t="s">
        <v>1184</v>
      </c>
      <c r="D170" s="297"/>
      <c r="E170" s="297"/>
      <c r="F170" s="320" t="s">
        <v>1135</v>
      </c>
      <c r="G170" s="297"/>
      <c r="H170" s="297" t="s">
        <v>1185</v>
      </c>
      <c r="I170" s="297" t="s">
        <v>1137</v>
      </c>
      <c r="J170" s="297" t="s">
        <v>1186</v>
      </c>
      <c r="K170" s="345"/>
    </row>
    <row r="171" s="1" customFormat="1" ht="15" customHeight="1">
      <c r="B171" s="322"/>
      <c r="C171" s="297" t="s">
        <v>82</v>
      </c>
      <c r="D171" s="297"/>
      <c r="E171" s="297"/>
      <c r="F171" s="320" t="s">
        <v>1135</v>
      </c>
      <c r="G171" s="297"/>
      <c r="H171" s="297" t="s">
        <v>1202</v>
      </c>
      <c r="I171" s="297" t="s">
        <v>1137</v>
      </c>
      <c r="J171" s="297" t="s">
        <v>1186</v>
      </c>
      <c r="K171" s="345"/>
    </row>
    <row r="172" s="1" customFormat="1" ht="15" customHeight="1">
      <c r="B172" s="322"/>
      <c r="C172" s="297" t="s">
        <v>1140</v>
      </c>
      <c r="D172" s="297"/>
      <c r="E172" s="297"/>
      <c r="F172" s="320" t="s">
        <v>1141</v>
      </c>
      <c r="G172" s="297"/>
      <c r="H172" s="297" t="s">
        <v>1202</v>
      </c>
      <c r="I172" s="297" t="s">
        <v>1137</v>
      </c>
      <c r="J172" s="297">
        <v>50</v>
      </c>
      <c r="K172" s="345"/>
    </row>
    <row r="173" s="1" customFormat="1" ht="15" customHeight="1">
      <c r="B173" s="322"/>
      <c r="C173" s="297" t="s">
        <v>1143</v>
      </c>
      <c r="D173" s="297"/>
      <c r="E173" s="297"/>
      <c r="F173" s="320" t="s">
        <v>1135</v>
      </c>
      <c r="G173" s="297"/>
      <c r="H173" s="297" t="s">
        <v>1202</v>
      </c>
      <c r="I173" s="297" t="s">
        <v>1145</v>
      </c>
      <c r="J173" s="297"/>
      <c r="K173" s="345"/>
    </row>
    <row r="174" s="1" customFormat="1" ht="15" customHeight="1">
      <c r="B174" s="322"/>
      <c r="C174" s="297" t="s">
        <v>1154</v>
      </c>
      <c r="D174" s="297"/>
      <c r="E174" s="297"/>
      <c r="F174" s="320" t="s">
        <v>1141</v>
      </c>
      <c r="G174" s="297"/>
      <c r="H174" s="297" t="s">
        <v>1202</v>
      </c>
      <c r="I174" s="297" t="s">
        <v>1137</v>
      </c>
      <c r="J174" s="297">
        <v>50</v>
      </c>
      <c r="K174" s="345"/>
    </row>
    <row r="175" s="1" customFormat="1" ht="15" customHeight="1">
      <c r="B175" s="322"/>
      <c r="C175" s="297" t="s">
        <v>1162</v>
      </c>
      <c r="D175" s="297"/>
      <c r="E175" s="297"/>
      <c r="F175" s="320" t="s">
        <v>1141</v>
      </c>
      <c r="G175" s="297"/>
      <c r="H175" s="297" t="s">
        <v>1202</v>
      </c>
      <c r="I175" s="297" t="s">
        <v>1137</v>
      </c>
      <c r="J175" s="297">
        <v>50</v>
      </c>
      <c r="K175" s="345"/>
    </row>
    <row r="176" s="1" customFormat="1" ht="15" customHeight="1">
      <c r="B176" s="322"/>
      <c r="C176" s="297" t="s">
        <v>1160</v>
      </c>
      <c r="D176" s="297"/>
      <c r="E176" s="297"/>
      <c r="F176" s="320" t="s">
        <v>1141</v>
      </c>
      <c r="G176" s="297"/>
      <c r="H176" s="297" t="s">
        <v>1202</v>
      </c>
      <c r="I176" s="297" t="s">
        <v>1137</v>
      </c>
      <c r="J176" s="297">
        <v>50</v>
      </c>
      <c r="K176" s="345"/>
    </row>
    <row r="177" s="1" customFormat="1" ht="15" customHeight="1">
      <c r="B177" s="322"/>
      <c r="C177" s="297" t="s">
        <v>122</v>
      </c>
      <c r="D177" s="297"/>
      <c r="E177" s="297"/>
      <c r="F177" s="320" t="s">
        <v>1135</v>
      </c>
      <c r="G177" s="297"/>
      <c r="H177" s="297" t="s">
        <v>1203</v>
      </c>
      <c r="I177" s="297" t="s">
        <v>1204</v>
      </c>
      <c r="J177" s="297"/>
      <c r="K177" s="345"/>
    </row>
    <row r="178" s="1" customFormat="1" ht="15" customHeight="1">
      <c r="B178" s="322"/>
      <c r="C178" s="297" t="s">
        <v>54</v>
      </c>
      <c r="D178" s="297"/>
      <c r="E178" s="297"/>
      <c r="F178" s="320" t="s">
        <v>1135</v>
      </c>
      <c r="G178" s="297"/>
      <c r="H178" s="297" t="s">
        <v>1205</v>
      </c>
      <c r="I178" s="297" t="s">
        <v>1206</v>
      </c>
      <c r="J178" s="297">
        <v>1</v>
      </c>
      <c r="K178" s="345"/>
    </row>
    <row r="179" s="1" customFormat="1" ht="15" customHeight="1">
      <c r="B179" s="322"/>
      <c r="C179" s="297" t="s">
        <v>50</v>
      </c>
      <c r="D179" s="297"/>
      <c r="E179" s="297"/>
      <c r="F179" s="320" t="s">
        <v>1135</v>
      </c>
      <c r="G179" s="297"/>
      <c r="H179" s="297" t="s">
        <v>1207</v>
      </c>
      <c r="I179" s="297" t="s">
        <v>1137</v>
      </c>
      <c r="J179" s="297">
        <v>20</v>
      </c>
      <c r="K179" s="345"/>
    </row>
    <row r="180" s="1" customFormat="1" ht="15" customHeight="1">
      <c r="B180" s="322"/>
      <c r="C180" s="297" t="s">
        <v>51</v>
      </c>
      <c r="D180" s="297"/>
      <c r="E180" s="297"/>
      <c r="F180" s="320" t="s">
        <v>1135</v>
      </c>
      <c r="G180" s="297"/>
      <c r="H180" s="297" t="s">
        <v>1208</v>
      </c>
      <c r="I180" s="297" t="s">
        <v>1137</v>
      </c>
      <c r="J180" s="297">
        <v>255</v>
      </c>
      <c r="K180" s="345"/>
    </row>
    <row r="181" s="1" customFormat="1" ht="15" customHeight="1">
      <c r="B181" s="322"/>
      <c r="C181" s="297" t="s">
        <v>123</v>
      </c>
      <c r="D181" s="297"/>
      <c r="E181" s="297"/>
      <c r="F181" s="320" t="s">
        <v>1135</v>
      </c>
      <c r="G181" s="297"/>
      <c r="H181" s="297" t="s">
        <v>1099</v>
      </c>
      <c r="I181" s="297" t="s">
        <v>1137</v>
      </c>
      <c r="J181" s="297">
        <v>10</v>
      </c>
      <c r="K181" s="345"/>
    </row>
    <row r="182" s="1" customFormat="1" ht="15" customHeight="1">
      <c r="B182" s="322"/>
      <c r="C182" s="297" t="s">
        <v>124</v>
      </c>
      <c r="D182" s="297"/>
      <c r="E182" s="297"/>
      <c r="F182" s="320" t="s">
        <v>1135</v>
      </c>
      <c r="G182" s="297"/>
      <c r="H182" s="297" t="s">
        <v>1209</v>
      </c>
      <c r="I182" s="297" t="s">
        <v>1170</v>
      </c>
      <c r="J182" s="297"/>
      <c r="K182" s="345"/>
    </row>
    <row r="183" s="1" customFormat="1" ht="15" customHeight="1">
      <c r="B183" s="322"/>
      <c r="C183" s="297" t="s">
        <v>1210</v>
      </c>
      <c r="D183" s="297"/>
      <c r="E183" s="297"/>
      <c r="F183" s="320" t="s">
        <v>1135</v>
      </c>
      <c r="G183" s="297"/>
      <c r="H183" s="297" t="s">
        <v>1211</v>
      </c>
      <c r="I183" s="297" t="s">
        <v>1170</v>
      </c>
      <c r="J183" s="297"/>
      <c r="K183" s="345"/>
    </row>
    <row r="184" s="1" customFormat="1" ht="15" customHeight="1">
      <c r="B184" s="322"/>
      <c r="C184" s="297" t="s">
        <v>1199</v>
      </c>
      <c r="D184" s="297"/>
      <c r="E184" s="297"/>
      <c r="F184" s="320" t="s">
        <v>1135</v>
      </c>
      <c r="G184" s="297"/>
      <c r="H184" s="297" t="s">
        <v>1212</v>
      </c>
      <c r="I184" s="297" t="s">
        <v>1170</v>
      </c>
      <c r="J184" s="297"/>
      <c r="K184" s="345"/>
    </row>
    <row r="185" s="1" customFormat="1" ht="15" customHeight="1">
      <c r="B185" s="322"/>
      <c r="C185" s="297" t="s">
        <v>126</v>
      </c>
      <c r="D185" s="297"/>
      <c r="E185" s="297"/>
      <c r="F185" s="320" t="s">
        <v>1141</v>
      </c>
      <c r="G185" s="297"/>
      <c r="H185" s="297" t="s">
        <v>1213</v>
      </c>
      <c r="I185" s="297" t="s">
        <v>1137</v>
      </c>
      <c r="J185" s="297">
        <v>50</v>
      </c>
      <c r="K185" s="345"/>
    </row>
    <row r="186" s="1" customFormat="1" ht="15" customHeight="1">
      <c r="B186" s="322"/>
      <c r="C186" s="297" t="s">
        <v>1214</v>
      </c>
      <c r="D186" s="297"/>
      <c r="E186" s="297"/>
      <c r="F186" s="320" t="s">
        <v>1141</v>
      </c>
      <c r="G186" s="297"/>
      <c r="H186" s="297" t="s">
        <v>1215</v>
      </c>
      <c r="I186" s="297" t="s">
        <v>1216</v>
      </c>
      <c r="J186" s="297"/>
      <c r="K186" s="345"/>
    </row>
    <row r="187" s="1" customFormat="1" ht="15" customHeight="1">
      <c r="B187" s="322"/>
      <c r="C187" s="297" t="s">
        <v>1217</v>
      </c>
      <c r="D187" s="297"/>
      <c r="E187" s="297"/>
      <c r="F187" s="320" t="s">
        <v>1141</v>
      </c>
      <c r="G187" s="297"/>
      <c r="H187" s="297" t="s">
        <v>1218</v>
      </c>
      <c r="I187" s="297" t="s">
        <v>1216</v>
      </c>
      <c r="J187" s="297"/>
      <c r="K187" s="345"/>
    </row>
    <row r="188" s="1" customFormat="1" ht="15" customHeight="1">
      <c r="B188" s="322"/>
      <c r="C188" s="297" t="s">
        <v>1219</v>
      </c>
      <c r="D188" s="297"/>
      <c r="E188" s="297"/>
      <c r="F188" s="320" t="s">
        <v>1141</v>
      </c>
      <c r="G188" s="297"/>
      <c r="H188" s="297" t="s">
        <v>1220</v>
      </c>
      <c r="I188" s="297" t="s">
        <v>1216</v>
      </c>
      <c r="J188" s="297"/>
      <c r="K188" s="345"/>
    </row>
    <row r="189" s="1" customFormat="1" ht="15" customHeight="1">
      <c r="B189" s="322"/>
      <c r="C189" s="358" t="s">
        <v>1221</v>
      </c>
      <c r="D189" s="297"/>
      <c r="E189" s="297"/>
      <c r="F189" s="320" t="s">
        <v>1141</v>
      </c>
      <c r="G189" s="297"/>
      <c r="H189" s="297" t="s">
        <v>1222</v>
      </c>
      <c r="I189" s="297" t="s">
        <v>1223</v>
      </c>
      <c r="J189" s="359" t="s">
        <v>1224</v>
      </c>
      <c r="K189" s="345"/>
    </row>
    <row r="190" s="1" customFormat="1" ht="15" customHeight="1">
      <c r="B190" s="322"/>
      <c r="C190" s="358" t="s">
        <v>39</v>
      </c>
      <c r="D190" s="297"/>
      <c r="E190" s="297"/>
      <c r="F190" s="320" t="s">
        <v>1135</v>
      </c>
      <c r="G190" s="297"/>
      <c r="H190" s="294" t="s">
        <v>1225</v>
      </c>
      <c r="I190" s="297" t="s">
        <v>1226</v>
      </c>
      <c r="J190" s="297"/>
      <c r="K190" s="345"/>
    </row>
    <row r="191" s="1" customFormat="1" ht="15" customHeight="1">
      <c r="B191" s="322"/>
      <c r="C191" s="358" t="s">
        <v>1227</v>
      </c>
      <c r="D191" s="297"/>
      <c r="E191" s="297"/>
      <c r="F191" s="320" t="s">
        <v>1135</v>
      </c>
      <c r="G191" s="297"/>
      <c r="H191" s="297" t="s">
        <v>1228</v>
      </c>
      <c r="I191" s="297" t="s">
        <v>1170</v>
      </c>
      <c r="J191" s="297"/>
      <c r="K191" s="345"/>
    </row>
    <row r="192" s="1" customFormat="1" ht="15" customHeight="1">
      <c r="B192" s="322"/>
      <c r="C192" s="358" t="s">
        <v>1229</v>
      </c>
      <c r="D192" s="297"/>
      <c r="E192" s="297"/>
      <c r="F192" s="320" t="s">
        <v>1135</v>
      </c>
      <c r="G192" s="297"/>
      <c r="H192" s="297" t="s">
        <v>1230</v>
      </c>
      <c r="I192" s="297" t="s">
        <v>1170</v>
      </c>
      <c r="J192" s="297"/>
      <c r="K192" s="345"/>
    </row>
    <row r="193" s="1" customFormat="1" ht="15" customHeight="1">
      <c r="B193" s="322"/>
      <c r="C193" s="358" t="s">
        <v>1231</v>
      </c>
      <c r="D193" s="297"/>
      <c r="E193" s="297"/>
      <c r="F193" s="320" t="s">
        <v>1141</v>
      </c>
      <c r="G193" s="297"/>
      <c r="H193" s="297" t="s">
        <v>1232</v>
      </c>
      <c r="I193" s="297" t="s">
        <v>1170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1233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1234</v>
      </c>
      <c r="D200" s="361"/>
      <c r="E200" s="361"/>
      <c r="F200" s="361" t="s">
        <v>1235</v>
      </c>
      <c r="G200" s="362"/>
      <c r="H200" s="361" t="s">
        <v>1236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1226</v>
      </c>
      <c r="D202" s="297"/>
      <c r="E202" s="297"/>
      <c r="F202" s="320" t="s">
        <v>40</v>
      </c>
      <c r="G202" s="297"/>
      <c r="H202" s="297" t="s">
        <v>1237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41</v>
      </c>
      <c r="G203" s="297"/>
      <c r="H203" s="297" t="s">
        <v>1238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1239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42</v>
      </c>
      <c r="G205" s="297"/>
      <c r="H205" s="297" t="s">
        <v>1240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43</v>
      </c>
      <c r="G206" s="297"/>
      <c r="H206" s="297" t="s">
        <v>1241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1182</v>
      </c>
      <c r="D208" s="297"/>
      <c r="E208" s="297"/>
      <c r="F208" s="320" t="s">
        <v>75</v>
      </c>
      <c r="G208" s="297"/>
      <c r="H208" s="297" t="s">
        <v>1242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1080</v>
      </c>
      <c r="G209" s="297"/>
      <c r="H209" s="297" t="s">
        <v>1081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1078</v>
      </c>
      <c r="G210" s="297"/>
      <c r="H210" s="297" t="s">
        <v>1243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1082</v>
      </c>
      <c r="G211" s="358"/>
      <c r="H211" s="349" t="s">
        <v>1083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229</v>
      </c>
      <c r="G212" s="358"/>
      <c r="H212" s="349" t="s">
        <v>1244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1206</v>
      </c>
      <c r="D214" s="297"/>
      <c r="E214" s="297"/>
      <c r="F214" s="320">
        <v>1</v>
      </c>
      <c r="G214" s="358"/>
      <c r="H214" s="349" t="s">
        <v>1245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1246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1247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1248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111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ROUND((SUM(BE88:BE155)),  2)</f>
        <v>0</v>
      </c>
      <c r="G35" s="39"/>
      <c r="H35" s="39"/>
      <c r="I35" s="158">
        <v>0.20999999999999999</v>
      </c>
      <c r="J35" s="157">
        <f>ROUND(((SUM(BE88:BE155))*I35),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ROUND((SUM(BF88:BF155)),  2)</f>
        <v>0</v>
      </c>
      <c r="G36" s="39"/>
      <c r="H36" s="39"/>
      <c r="I36" s="158">
        <v>0.14999999999999999</v>
      </c>
      <c r="J36" s="157">
        <f>ROUND(((SUM(BF88:BF155))*I36),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ROUND((SUM(BG88:BG155)),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ROUND((SUM(BH88:BH155)),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ROUND((SUM(BI88:BI155)),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Železniční svršek na propustku v km 50,195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118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120</v>
      </c>
      <c r="E66" s="178"/>
      <c r="F66" s="178"/>
      <c r="G66" s="178"/>
      <c r="H66" s="178"/>
      <c r="I66" s="178"/>
      <c r="J66" s="179">
        <f>J138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mostních objektů Slavonice - Telč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111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101 - Železniční svršek na propustku v km 50,195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25. 11. 2022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122</v>
      </c>
      <c r="D87" s="189" t="s">
        <v>54</v>
      </c>
      <c r="E87" s="189" t="s">
        <v>50</v>
      </c>
      <c r="F87" s="189" t="s">
        <v>51</v>
      </c>
      <c r="G87" s="189" t="s">
        <v>123</v>
      </c>
      <c r="H87" s="189" t="s">
        <v>124</v>
      </c>
      <c r="I87" s="189" t="s">
        <v>125</v>
      </c>
      <c r="J87" s="189" t="s">
        <v>116</v>
      </c>
      <c r="K87" s="190" t="s">
        <v>126</v>
      </c>
      <c r="L87" s="191"/>
      <c r="M87" s="93" t="s">
        <v>19</v>
      </c>
      <c r="N87" s="94" t="s">
        <v>39</v>
      </c>
      <c r="O87" s="94" t="s">
        <v>127</v>
      </c>
      <c r="P87" s="94" t="s">
        <v>128</v>
      </c>
      <c r="Q87" s="94" t="s">
        <v>129</v>
      </c>
      <c r="R87" s="94" t="s">
        <v>130</v>
      </c>
      <c r="S87" s="94" t="s">
        <v>131</v>
      </c>
      <c r="T87" s="95" t="s">
        <v>132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P89+P138</f>
        <v>0</v>
      </c>
      <c r="Q88" s="97"/>
      <c r="R88" s="194">
        <f>R89+R138</f>
        <v>75.889560000000003</v>
      </c>
      <c r="S88" s="97"/>
      <c r="T88" s="195">
        <f>T89+T138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117</v>
      </c>
      <c r="BK88" s="196">
        <f>BK89+BK138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75.889560000000003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136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137</v>
      </c>
      <c r="F90" s="211" t="s">
        <v>138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SUM(P91:P137)</f>
        <v>0</v>
      </c>
      <c r="Q90" s="205"/>
      <c r="R90" s="206">
        <f>SUM(R91:R137)</f>
        <v>75.889560000000003</v>
      </c>
      <c r="S90" s="205"/>
      <c r="T90" s="207">
        <f>SUM(T91:T137)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136</v>
      </c>
      <c r="BK90" s="210">
        <f>SUM(BK91:BK137)</f>
        <v>0</v>
      </c>
    </row>
    <row r="91" s="2" customFormat="1" ht="16.5" customHeight="1">
      <c r="A91" s="39"/>
      <c r="B91" s="40"/>
      <c r="C91" s="213" t="s">
        <v>76</v>
      </c>
      <c r="D91" s="213" t="s">
        <v>139</v>
      </c>
      <c r="E91" s="214" t="s">
        <v>140</v>
      </c>
      <c r="F91" s="215" t="s">
        <v>141</v>
      </c>
      <c r="G91" s="216" t="s">
        <v>142</v>
      </c>
      <c r="H91" s="217">
        <v>0.34999999999999998</v>
      </c>
      <c r="I91" s="218"/>
      <c r="J91" s="219">
        <f>ROUND(I91*H91,2)</f>
        <v>0</v>
      </c>
      <c r="K91" s="215" t="s">
        <v>143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144</v>
      </c>
      <c r="AT91" s="224" t="s">
        <v>139</v>
      </c>
      <c r="AU91" s="224" t="s">
        <v>78</v>
      </c>
      <c r="AY91" s="18" t="s">
        <v>136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144</v>
      </c>
      <c r="BM91" s="224" t="s">
        <v>145</v>
      </c>
    </row>
    <row r="92" s="2" customFormat="1">
      <c r="A92" s="39"/>
      <c r="B92" s="40"/>
      <c r="C92" s="41"/>
      <c r="D92" s="226" t="s">
        <v>146</v>
      </c>
      <c r="E92" s="41"/>
      <c r="F92" s="227" t="s">
        <v>147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146</v>
      </c>
      <c r="AU92" s="18" t="s">
        <v>78</v>
      </c>
    </row>
    <row r="93" s="2" customFormat="1" ht="16.5" customHeight="1">
      <c r="A93" s="39"/>
      <c r="B93" s="40"/>
      <c r="C93" s="213" t="s">
        <v>78</v>
      </c>
      <c r="D93" s="213" t="s">
        <v>139</v>
      </c>
      <c r="E93" s="214" t="s">
        <v>148</v>
      </c>
      <c r="F93" s="215" t="s">
        <v>149</v>
      </c>
      <c r="G93" s="216" t="s">
        <v>150</v>
      </c>
      <c r="H93" s="217">
        <v>15.199999999999999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40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144</v>
      </c>
      <c r="AT93" s="224" t="s">
        <v>139</v>
      </c>
      <c r="AU93" s="224" t="s">
        <v>78</v>
      </c>
      <c r="AY93" s="18" t="s">
        <v>136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76</v>
      </c>
      <c r="BK93" s="225">
        <f>ROUND(I93*H93,2)</f>
        <v>0</v>
      </c>
      <c r="BL93" s="18" t="s">
        <v>144</v>
      </c>
      <c r="BM93" s="224" t="s">
        <v>151</v>
      </c>
    </row>
    <row r="94" s="2" customFormat="1">
      <c r="A94" s="39"/>
      <c r="B94" s="40"/>
      <c r="C94" s="41"/>
      <c r="D94" s="226" t="s">
        <v>146</v>
      </c>
      <c r="E94" s="41"/>
      <c r="F94" s="227" t="s">
        <v>152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78</v>
      </c>
    </row>
    <row r="95" s="2" customFormat="1">
      <c r="A95" s="39"/>
      <c r="B95" s="40"/>
      <c r="C95" s="41"/>
      <c r="D95" s="226" t="s">
        <v>153</v>
      </c>
      <c r="E95" s="41"/>
      <c r="F95" s="231" t="s">
        <v>154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153</v>
      </c>
      <c r="AU95" s="18" t="s">
        <v>78</v>
      </c>
    </row>
    <row r="96" s="13" customFormat="1">
      <c r="A96" s="13"/>
      <c r="B96" s="232"/>
      <c r="C96" s="233"/>
      <c r="D96" s="226" t="s">
        <v>155</v>
      </c>
      <c r="E96" s="234" t="s">
        <v>19</v>
      </c>
      <c r="F96" s="235" t="s">
        <v>156</v>
      </c>
      <c r="G96" s="233"/>
      <c r="H96" s="236">
        <v>15.199999999999999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155</v>
      </c>
      <c r="AU96" s="242" t="s">
        <v>78</v>
      </c>
      <c r="AV96" s="13" t="s">
        <v>78</v>
      </c>
      <c r="AW96" s="13" t="s">
        <v>31</v>
      </c>
      <c r="AX96" s="13" t="s">
        <v>69</v>
      </c>
      <c r="AY96" s="242" t="s">
        <v>136</v>
      </c>
    </row>
    <row r="97" s="14" customFormat="1">
      <c r="A97" s="14"/>
      <c r="B97" s="243"/>
      <c r="C97" s="244"/>
      <c r="D97" s="226" t="s">
        <v>155</v>
      </c>
      <c r="E97" s="245" t="s">
        <v>19</v>
      </c>
      <c r="F97" s="246" t="s">
        <v>157</v>
      </c>
      <c r="G97" s="244"/>
      <c r="H97" s="247">
        <v>15.199999999999999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155</v>
      </c>
      <c r="AU97" s="253" t="s">
        <v>78</v>
      </c>
      <c r="AV97" s="14" t="s">
        <v>144</v>
      </c>
      <c r="AW97" s="14" t="s">
        <v>31</v>
      </c>
      <c r="AX97" s="14" t="s">
        <v>76</v>
      </c>
      <c r="AY97" s="253" t="s">
        <v>136</v>
      </c>
    </row>
    <row r="98" s="2" customFormat="1" ht="16.5" customHeight="1">
      <c r="A98" s="39"/>
      <c r="B98" s="40"/>
      <c r="C98" s="213" t="s">
        <v>158</v>
      </c>
      <c r="D98" s="213" t="s">
        <v>139</v>
      </c>
      <c r="E98" s="214" t="s">
        <v>159</v>
      </c>
      <c r="F98" s="215" t="s">
        <v>160</v>
      </c>
      <c r="G98" s="216" t="s">
        <v>150</v>
      </c>
      <c r="H98" s="217">
        <v>15.199999999999999</v>
      </c>
      <c r="I98" s="218"/>
      <c r="J98" s="219">
        <f>ROUND(I98*H98,2)</f>
        <v>0</v>
      </c>
      <c r="K98" s="215" t="s">
        <v>143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144</v>
      </c>
      <c r="AT98" s="224" t="s">
        <v>139</v>
      </c>
      <c r="AU98" s="224" t="s">
        <v>78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144</v>
      </c>
      <c r="BM98" s="224" t="s">
        <v>161</v>
      </c>
    </row>
    <row r="99" s="2" customFormat="1">
      <c r="A99" s="39"/>
      <c r="B99" s="40"/>
      <c r="C99" s="41"/>
      <c r="D99" s="226" t="s">
        <v>146</v>
      </c>
      <c r="E99" s="41"/>
      <c r="F99" s="227" t="s">
        <v>162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78</v>
      </c>
    </row>
    <row r="100" s="13" customFormat="1">
      <c r="A100" s="13"/>
      <c r="B100" s="232"/>
      <c r="C100" s="233"/>
      <c r="D100" s="226" t="s">
        <v>155</v>
      </c>
      <c r="E100" s="234" t="s">
        <v>19</v>
      </c>
      <c r="F100" s="235" t="s">
        <v>163</v>
      </c>
      <c r="G100" s="233"/>
      <c r="H100" s="236">
        <v>15.199999999999999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155</v>
      </c>
      <c r="AU100" s="242" t="s">
        <v>78</v>
      </c>
      <c r="AV100" s="13" t="s">
        <v>78</v>
      </c>
      <c r="AW100" s="13" t="s">
        <v>31</v>
      </c>
      <c r="AX100" s="13" t="s">
        <v>76</v>
      </c>
      <c r="AY100" s="242" t="s">
        <v>136</v>
      </c>
    </row>
    <row r="101" s="2" customFormat="1" ht="16.5" customHeight="1">
      <c r="A101" s="39"/>
      <c r="B101" s="40"/>
      <c r="C101" s="213" t="s">
        <v>144</v>
      </c>
      <c r="D101" s="213" t="s">
        <v>139</v>
      </c>
      <c r="E101" s="214" t="s">
        <v>164</v>
      </c>
      <c r="F101" s="215" t="s">
        <v>165</v>
      </c>
      <c r="G101" s="216" t="s">
        <v>150</v>
      </c>
      <c r="H101" s="217">
        <v>25</v>
      </c>
      <c r="I101" s="218"/>
      <c r="J101" s="219">
        <f>ROUND(I101*H101,2)</f>
        <v>0</v>
      </c>
      <c r="K101" s="215" t="s">
        <v>143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144</v>
      </c>
      <c r="BM101" s="224" t="s">
        <v>166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13" customFormat="1">
      <c r="A103" s="13"/>
      <c r="B103" s="232"/>
      <c r="C103" s="233"/>
      <c r="D103" s="226" t="s">
        <v>155</v>
      </c>
      <c r="E103" s="234" t="s">
        <v>19</v>
      </c>
      <c r="F103" s="235" t="s">
        <v>168</v>
      </c>
      <c r="G103" s="233"/>
      <c r="H103" s="236">
        <v>25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155</v>
      </c>
      <c r="AU103" s="242" t="s">
        <v>78</v>
      </c>
      <c r="AV103" s="13" t="s">
        <v>78</v>
      </c>
      <c r="AW103" s="13" t="s">
        <v>31</v>
      </c>
      <c r="AX103" s="13" t="s">
        <v>76</v>
      </c>
      <c r="AY103" s="242" t="s">
        <v>136</v>
      </c>
    </row>
    <row r="104" s="2" customFormat="1" ht="16.5" customHeight="1">
      <c r="A104" s="39"/>
      <c r="B104" s="40"/>
      <c r="C104" s="213" t="s">
        <v>137</v>
      </c>
      <c r="D104" s="213" t="s">
        <v>139</v>
      </c>
      <c r="E104" s="214" t="s">
        <v>169</v>
      </c>
      <c r="F104" s="215" t="s">
        <v>170</v>
      </c>
      <c r="G104" s="216" t="s">
        <v>142</v>
      </c>
      <c r="H104" s="217">
        <v>0.025000000000000001</v>
      </c>
      <c r="I104" s="218"/>
      <c r="J104" s="219">
        <f>ROUND(I104*H104,2)</f>
        <v>0</v>
      </c>
      <c r="K104" s="215" t="s">
        <v>143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144</v>
      </c>
      <c r="AT104" s="224" t="s">
        <v>139</v>
      </c>
      <c r="AU104" s="224" t="s">
        <v>78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144</v>
      </c>
      <c r="BM104" s="224" t="s">
        <v>171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172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78</v>
      </c>
    </row>
    <row r="106" s="13" customFormat="1">
      <c r="A106" s="13"/>
      <c r="B106" s="232"/>
      <c r="C106" s="233"/>
      <c r="D106" s="226" t="s">
        <v>155</v>
      </c>
      <c r="E106" s="234" t="s">
        <v>19</v>
      </c>
      <c r="F106" s="235" t="s">
        <v>173</v>
      </c>
      <c r="G106" s="233"/>
      <c r="H106" s="236">
        <v>0.025000000000000001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155</v>
      </c>
      <c r="AU106" s="242" t="s">
        <v>78</v>
      </c>
      <c r="AV106" s="13" t="s">
        <v>78</v>
      </c>
      <c r="AW106" s="13" t="s">
        <v>31</v>
      </c>
      <c r="AX106" s="13" t="s">
        <v>76</v>
      </c>
      <c r="AY106" s="242" t="s">
        <v>136</v>
      </c>
    </row>
    <row r="107" s="2" customFormat="1" ht="16.5" customHeight="1">
      <c r="A107" s="39"/>
      <c r="B107" s="40"/>
      <c r="C107" s="213" t="s">
        <v>174</v>
      </c>
      <c r="D107" s="213" t="s">
        <v>139</v>
      </c>
      <c r="E107" s="214" t="s">
        <v>175</v>
      </c>
      <c r="F107" s="215" t="s">
        <v>176</v>
      </c>
      <c r="G107" s="216" t="s">
        <v>142</v>
      </c>
      <c r="H107" s="217">
        <v>0.025000000000000001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78</v>
      </c>
      <c r="AY107" s="18" t="s">
        <v>136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144</v>
      </c>
      <c r="BM107" s="224" t="s">
        <v>177</v>
      </c>
    </row>
    <row r="108" s="2" customFormat="1">
      <c r="A108" s="39"/>
      <c r="B108" s="40"/>
      <c r="C108" s="41"/>
      <c r="D108" s="226" t="s">
        <v>146</v>
      </c>
      <c r="E108" s="41"/>
      <c r="F108" s="227" t="s">
        <v>178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78</v>
      </c>
    </row>
    <row r="109" s="2" customFormat="1" ht="16.5" customHeight="1">
      <c r="A109" s="39"/>
      <c r="B109" s="40"/>
      <c r="C109" s="213" t="s">
        <v>179</v>
      </c>
      <c r="D109" s="213" t="s">
        <v>139</v>
      </c>
      <c r="E109" s="214" t="s">
        <v>180</v>
      </c>
      <c r="F109" s="215" t="s">
        <v>181</v>
      </c>
      <c r="G109" s="216" t="s">
        <v>182</v>
      </c>
      <c r="H109" s="217">
        <v>4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78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144</v>
      </c>
      <c r="BM109" s="224" t="s">
        <v>183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184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78</v>
      </c>
    </row>
    <row r="111" s="13" customFormat="1">
      <c r="A111" s="13"/>
      <c r="B111" s="232"/>
      <c r="C111" s="233"/>
      <c r="D111" s="226" t="s">
        <v>155</v>
      </c>
      <c r="E111" s="234" t="s">
        <v>19</v>
      </c>
      <c r="F111" s="235" t="s">
        <v>144</v>
      </c>
      <c r="G111" s="233"/>
      <c r="H111" s="236">
        <v>4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155</v>
      </c>
      <c r="AU111" s="242" t="s">
        <v>78</v>
      </c>
      <c r="AV111" s="13" t="s">
        <v>78</v>
      </c>
      <c r="AW111" s="13" t="s">
        <v>31</v>
      </c>
      <c r="AX111" s="13" t="s">
        <v>76</v>
      </c>
      <c r="AY111" s="242" t="s">
        <v>136</v>
      </c>
    </row>
    <row r="112" s="2" customFormat="1" ht="16.5" customHeight="1">
      <c r="A112" s="39"/>
      <c r="B112" s="40"/>
      <c r="C112" s="254" t="s">
        <v>185</v>
      </c>
      <c r="D112" s="254" t="s">
        <v>186</v>
      </c>
      <c r="E112" s="255" t="s">
        <v>187</v>
      </c>
      <c r="F112" s="256" t="s">
        <v>188</v>
      </c>
      <c r="G112" s="257" t="s">
        <v>182</v>
      </c>
      <c r="H112" s="258">
        <v>8</v>
      </c>
      <c r="I112" s="259"/>
      <c r="J112" s="260">
        <f>ROUND(I112*H112,2)</f>
        <v>0</v>
      </c>
      <c r="K112" s="256" t="s">
        <v>143</v>
      </c>
      <c r="L112" s="261"/>
      <c r="M112" s="262" t="s">
        <v>19</v>
      </c>
      <c r="N112" s="263" t="s">
        <v>40</v>
      </c>
      <c r="O112" s="85"/>
      <c r="P112" s="222">
        <f>O112*H112</f>
        <v>0</v>
      </c>
      <c r="Q112" s="222">
        <v>0.0091699999999999993</v>
      </c>
      <c r="R112" s="222">
        <f>Q112*H112</f>
        <v>0.073359999999999995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185</v>
      </c>
      <c r="AT112" s="224" t="s">
        <v>186</v>
      </c>
      <c r="AU112" s="224" t="s">
        <v>78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144</v>
      </c>
      <c r="BM112" s="224" t="s">
        <v>189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188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78</v>
      </c>
    </row>
    <row r="114" s="2" customFormat="1" ht="16.5" customHeight="1">
      <c r="A114" s="39"/>
      <c r="B114" s="40"/>
      <c r="C114" s="254" t="s">
        <v>190</v>
      </c>
      <c r="D114" s="254" t="s">
        <v>186</v>
      </c>
      <c r="E114" s="255" t="s">
        <v>191</v>
      </c>
      <c r="F114" s="256" t="s">
        <v>192</v>
      </c>
      <c r="G114" s="257" t="s">
        <v>182</v>
      </c>
      <c r="H114" s="258">
        <v>16</v>
      </c>
      <c r="I114" s="259"/>
      <c r="J114" s="260">
        <f>ROUND(I114*H114,2)</f>
        <v>0</v>
      </c>
      <c r="K114" s="256" t="s">
        <v>143</v>
      </c>
      <c r="L114" s="261"/>
      <c r="M114" s="262" t="s">
        <v>19</v>
      </c>
      <c r="N114" s="263" t="s">
        <v>40</v>
      </c>
      <c r="O114" s="85"/>
      <c r="P114" s="222">
        <f>O114*H114</f>
        <v>0</v>
      </c>
      <c r="Q114" s="222">
        <v>0.00012</v>
      </c>
      <c r="R114" s="222">
        <f>Q114*H114</f>
        <v>0.0019200000000000001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185</v>
      </c>
      <c r="AT114" s="224" t="s">
        <v>186</v>
      </c>
      <c r="AU114" s="224" t="s">
        <v>78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76</v>
      </c>
      <c r="BK114" s="225">
        <f>ROUND(I114*H114,2)</f>
        <v>0</v>
      </c>
      <c r="BL114" s="18" t="s">
        <v>144</v>
      </c>
      <c r="BM114" s="224" t="s">
        <v>193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192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78</v>
      </c>
    </row>
    <row r="116" s="2" customFormat="1" ht="16.5" customHeight="1">
      <c r="A116" s="39"/>
      <c r="B116" s="40"/>
      <c r="C116" s="254" t="s">
        <v>194</v>
      </c>
      <c r="D116" s="254" t="s">
        <v>186</v>
      </c>
      <c r="E116" s="255" t="s">
        <v>195</v>
      </c>
      <c r="F116" s="256" t="s">
        <v>196</v>
      </c>
      <c r="G116" s="257" t="s">
        <v>182</v>
      </c>
      <c r="H116" s="258">
        <v>16</v>
      </c>
      <c r="I116" s="259"/>
      <c r="J116" s="260">
        <f>ROUND(I116*H116,2)</f>
        <v>0</v>
      </c>
      <c r="K116" s="256" t="s">
        <v>143</v>
      </c>
      <c r="L116" s="261"/>
      <c r="M116" s="262" t="s">
        <v>19</v>
      </c>
      <c r="N116" s="263" t="s">
        <v>40</v>
      </c>
      <c r="O116" s="85"/>
      <c r="P116" s="222">
        <f>O116*H116</f>
        <v>0</v>
      </c>
      <c r="Q116" s="222">
        <v>0.00052999999999999998</v>
      </c>
      <c r="R116" s="222">
        <f>Q116*H116</f>
        <v>0.0084799999999999997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185</v>
      </c>
      <c r="AT116" s="224" t="s">
        <v>186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144</v>
      </c>
      <c r="BM116" s="224" t="s">
        <v>197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196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 ht="16.5" customHeight="1">
      <c r="A118" s="39"/>
      <c r="B118" s="40"/>
      <c r="C118" s="254" t="s">
        <v>198</v>
      </c>
      <c r="D118" s="254" t="s">
        <v>186</v>
      </c>
      <c r="E118" s="255" t="s">
        <v>199</v>
      </c>
      <c r="F118" s="256" t="s">
        <v>200</v>
      </c>
      <c r="G118" s="257" t="s">
        <v>182</v>
      </c>
      <c r="H118" s="258">
        <v>16</v>
      </c>
      <c r="I118" s="259"/>
      <c r="J118" s="260">
        <f>ROUND(I118*H118,2)</f>
        <v>0</v>
      </c>
      <c r="K118" s="256" t="s">
        <v>143</v>
      </c>
      <c r="L118" s="261"/>
      <c r="M118" s="262" t="s">
        <v>19</v>
      </c>
      <c r="N118" s="263" t="s">
        <v>40</v>
      </c>
      <c r="O118" s="85"/>
      <c r="P118" s="222">
        <f>O118*H118</f>
        <v>0</v>
      </c>
      <c r="Q118" s="222">
        <v>9.0000000000000006E-05</v>
      </c>
      <c r="R118" s="222">
        <f>Q118*H118</f>
        <v>0.0014400000000000001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185</v>
      </c>
      <c r="AT118" s="224" t="s">
        <v>186</v>
      </c>
      <c r="AU118" s="224" t="s">
        <v>78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144</v>
      </c>
      <c r="BM118" s="224" t="s">
        <v>201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200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78</v>
      </c>
    </row>
    <row r="120" s="2" customFormat="1" ht="16.5" customHeight="1">
      <c r="A120" s="39"/>
      <c r="B120" s="40"/>
      <c r="C120" s="213" t="s">
        <v>202</v>
      </c>
      <c r="D120" s="213" t="s">
        <v>139</v>
      </c>
      <c r="E120" s="214" t="s">
        <v>203</v>
      </c>
      <c r="F120" s="215" t="s">
        <v>204</v>
      </c>
      <c r="G120" s="216" t="s">
        <v>142</v>
      </c>
      <c r="H120" s="217">
        <v>0.34999999999999998</v>
      </c>
      <c r="I120" s="218"/>
      <c r="J120" s="219">
        <f>ROUND(I120*H120,2)</f>
        <v>0</v>
      </c>
      <c r="K120" s="215" t="s">
        <v>143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144</v>
      </c>
      <c r="AT120" s="224" t="s">
        <v>139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144</v>
      </c>
      <c r="BM120" s="224" t="s">
        <v>205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206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>
      <c r="A122" s="39"/>
      <c r="B122" s="40"/>
      <c r="C122" s="41"/>
      <c r="D122" s="226" t="s">
        <v>153</v>
      </c>
      <c r="E122" s="41"/>
      <c r="F122" s="231" t="s">
        <v>207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153</v>
      </c>
      <c r="AU122" s="18" t="s">
        <v>78</v>
      </c>
    </row>
    <row r="123" s="13" customFormat="1">
      <c r="A123" s="13"/>
      <c r="B123" s="232"/>
      <c r="C123" s="233"/>
      <c r="D123" s="226" t="s">
        <v>155</v>
      </c>
      <c r="E123" s="234" t="s">
        <v>19</v>
      </c>
      <c r="F123" s="235" t="s">
        <v>208</v>
      </c>
      <c r="G123" s="233"/>
      <c r="H123" s="236">
        <v>0.34999999999999998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155</v>
      </c>
      <c r="AU123" s="242" t="s">
        <v>78</v>
      </c>
      <c r="AV123" s="13" t="s">
        <v>78</v>
      </c>
      <c r="AW123" s="13" t="s">
        <v>31</v>
      </c>
      <c r="AX123" s="13" t="s">
        <v>76</v>
      </c>
      <c r="AY123" s="242" t="s">
        <v>136</v>
      </c>
    </row>
    <row r="124" s="2" customFormat="1" ht="16.5" customHeight="1">
      <c r="A124" s="39"/>
      <c r="B124" s="40"/>
      <c r="C124" s="254" t="s">
        <v>209</v>
      </c>
      <c r="D124" s="254" t="s">
        <v>186</v>
      </c>
      <c r="E124" s="255" t="s">
        <v>210</v>
      </c>
      <c r="F124" s="256" t="s">
        <v>211</v>
      </c>
      <c r="G124" s="257" t="s">
        <v>182</v>
      </c>
      <c r="H124" s="258">
        <v>100</v>
      </c>
      <c r="I124" s="259"/>
      <c r="J124" s="260">
        <f>ROUND(I124*H124,2)</f>
        <v>0</v>
      </c>
      <c r="K124" s="256" t="s">
        <v>143</v>
      </c>
      <c r="L124" s="261"/>
      <c r="M124" s="262" t="s">
        <v>19</v>
      </c>
      <c r="N124" s="263" t="s">
        <v>40</v>
      </c>
      <c r="O124" s="85"/>
      <c r="P124" s="222">
        <f>O124*H124</f>
        <v>0</v>
      </c>
      <c r="Q124" s="222">
        <v>0.00018000000000000001</v>
      </c>
      <c r="R124" s="222">
        <f>Q124*H124</f>
        <v>0.018000000000000002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185</v>
      </c>
      <c r="AT124" s="224" t="s">
        <v>186</v>
      </c>
      <c r="AU124" s="224" t="s">
        <v>78</v>
      </c>
      <c r="AY124" s="18" t="s">
        <v>136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76</v>
      </c>
      <c r="BK124" s="225">
        <f>ROUND(I124*H124,2)</f>
        <v>0</v>
      </c>
      <c r="BL124" s="18" t="s">
        <v>144</v>
      </c>
      <c r="BM124" s="224" t="s">
        <v>212</v>
      </c>
    </row>
    <row r="125" s="2" customFormat="1">
      <c r="A125" s="39"/>
      <c r="B125" s="40"/>
      <c r="C125" s="41"/>
      <c r="D125" s="226" t="s">
        <v>146</v>
      </c>
      <c r="E125" s="41"/>
      <c r="F125" s="227" t="s">
        <v>211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78</v>
      </c>
    </row>
    <row r="126" s="13" customFormat="1">
      <c r="A126" s="13"/>
      <c r="B126" s="232"/>
      <c r="C126" s="233"/>
      <c r="D126" s="226" t="s">
        <v>155</v>
      </c>
      <c r="E126" s="234" t="s">
        <v>19</v>
      </c>
      <c r="F126" s="235" t="s">
        <v>213</v>
      </c>
      <c r="G126" s="233"/>
      <c r="H126" s="236">
        <v>100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155</v>
      </c>
      <c r="AU126" s="242" t="s">
        <v>78</v>
      </c>
      <c r="AV126" s="13" t="s">
        <v>78</v>
      </c>
      <c r="AW126" s="13" t="s">
        <v>31</v>
      </c>
      <c r="AX126" s="13" t="s">
        <v>76</v>
      </c>
      <c r="AY126" s="242" t="s">
        <v>136</v>
      </c>
    </row>
    <row r="127" s="2" customFormat="1" ht="16.5" customHeight="1">
      <c r="A127" s="39"/>
      <c r="B127" s="40"/>
      <c r="C127" s="254" t="s">
        <v>214</v>
      </c>
      <c r="D127" s="254" t="s">
        <v>186</v>
      </c>
      <c r="E127" s="255" t="s">
        <v>215</v>
      </c>
      <c r="F127" s="256" t="s">
        <v>216</v>
      </c>
      <c r="G127" s="257" t="s">
        <v>182</v>
      </c>
      <c r="H127" s="258">
        <v>24</v>
      </c>
      <c r="I127" s="259"/>
      <c r="J127" s="260">
        <f>ROUND(I127*H127,2)</f>
        <v>0</v>
      </c>
      <c r="K127" s="256" t="s">
        <v>143</v>
      </c>
      <c r="L127" s="261"/>
      <c r="M127" s="262" t="s">
        <v>19</v>
      </c>
      <c r="N127" s="263" t="s">
        <v>40</v>
      </c>
      <c r="O127" s="85"/>
      <c r="P127" s="222">
        <f>O127*H127</f>
        <v>0</v>
      </c>
      <c r="Q127" s="222">
        <v>0.00123</v>
      </c>
      <c r="R127" s="222">
        <f>Q127*H127</f>
        <v>0.029519999999999998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185</v>
      </c>
      <c r="AT127" s="224" t="s">
        <v>186</v>
      </c>
      <c r="AU127" s="224" t="s">
        <v>78</v>
      </c>
      <c r="AY127" s="18" t="s">
        <v>136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76</v>
      </c>
      <c r="BK127" s="225">
        <f>ROUND(I127*H127,2)</f>
        <v>0</v>
      </c>
      <c r="BL127" s="18" t="s">
        <v>144</v>
      </c>
      <c r="BM127" s="224" t="s">
        <v>217</v>
      </c>
    </row>
    <row r="128" s="2" customFormat="1">
      <c r="A128" s="39"/>
      <c r="B128" s="40"/>
      <c r="C128" s="41"/>
      <c r="D128" s="226" t="s">
        <v>146</v>
      </c>
      <c r="E128" s="41"/>
      <c r="F128" s="227" t="s">
        <v>216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78</v>
      </c>
    </row>
    <row r="129" s="13" customFormat="1">
      <c r="A129" s="13"/>
      <c r="B129" s="232"/>
      <c r="C129" s="233"/>
      <c r="D129" s="226" t="s">
        <v>155</v>
      </c>
      <c r="E129" s="234" t="s">
        <v>19</v>
      </c>
      <c r="F129" s="235" t="s">
        <v>218</v>
      </c>
      <c r="G129" s="233"/>
      <c r="H129" s="236">
        <v>24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155</v>
      </c>
      <c r="AU129" s="242" t="s">
        <v>78</v>
      </c>
      <c r="AV129" s="13" t="s">
        <v>78</v>
      </c>
      <c r="AW129" s="13" t="s">
        <v>31</v>
      </c>
      <c r="AX129" s="13" t="s">
        <v>76</v>
      </c>
      <c r="AY129" s="242" t="s">
        <v>136</v>
      </c>
    </row>
    <row r="130" s="2" customFormat="1" ht="16.5" customHeight="1">
      <c r="A130" s="39"/>
      <c r="B130" s="40"/>
      <c r="C130" s="254" t="s">
        <v>8</v>
      </c>
      <c r="D130" s="254" t="s">
        <v>186</v>
      </c>
      <c r="E130" s="255" t="s">
        <v>219</v>
      </c>
      <c r="F130" s="256" t="s">
        <v>220</v>
      </c>
      <c r="G130" s="257" t="s">
        <v>221</v>
      </c>
      <c r="H130" s="258">
        <v>72.359999999999999</v>
      </c>
      <c r="I130" s="259"/>
      <c r="J130" s="260">
        <f>ROUND(I130*H130,2)</f>
        <v>0</v>
      </c>
      <c r="K130" s="256" t="s">
        <v>143</v>
      </c>
      <c r="L130" s="261"/>
      <c r="M130" s="262" t="s">
        <v>19</v>
      </c>
      <c r="N130" s="263" t="s">
        <v>40</v>
      </c>
      <c r="O130" s="85"/>
      <c r="P130" s="222">
        <f>O130*H130</f>
        <v>0</v>
      </c>
      <c r="Q130" s="222">
        <v>1</v>
      </c>
      <c r="R130" s="222">
        <f>Q130*H130</f>
        <v>72.359999999999999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185</v>
      </c>
      <c r="AT130" s="224" t="s">
        <v>186</v>
      </c>
      <c r="AU130" s="224" t="s">
        <v>78</v>
      </c>
      <c r="AY130" s="18" t="s">
        <v>136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76</v>
      </c>
      <c r="BK130" s="225">
        <f>ROUND(I130*H130,2)</f>
        <v>0</v>
      </c>
      <c r="BL130" s="18" t="s">
        <v>144</v>
      </c>
      <c r="BM130" s="224" t="s">
        <v>222</v>
      </c>
    </row>
    <row r="131" s="2" customFormat="1">
      <c r="A131" s="39"/>
      <c r="B131" s="40"/>
      <c r="C131" s="41"/>
      <c r="D131" s="226" t="s">
        <v>146</v>
      </c>
      <c r="E131" s="41"/>
      <c r="F131" s="227" t="s">
        <v>220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78</v>
      </c>
    </row>
    <row r="132" s="13" customFormat="1">
      <c r="A132" s="13"/>
      <c r="B132" s="232"/>
      <c r="C132" s="233"/>
      <c r="D132" s="226" t="s">
        <v>155</v>
      </c>
      <c r="E132" s="234" t="s">
        <v>19</v>
      </c>
      <c r="F132" s="235" t="s">
        <v>223</v>
      </c>
      <c r="G132" s="233"/>
      <c r="H132" s="236">
        <v>27.359999999999999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155</v>
      </c>
      <c r="AU132" s="242" t="s">
        <v>78</v>
      </c>
      <c r="AV132" s="13" t="s">
        <v>78</v>
      </c>
      <c r="AW132" s="13" t="s">
        <v>31</v>
      </c>
      <c r="AX132" s="13" t="s">
        <v>69</v>
      </c>
      <c r="AY132" s="242" t="s">
        <v>136</v>
      </c>
    </row>
    <row r="133" s="13" customFormat="1">
      <c r="A133" s="13"/>
      <c r="B133" s="232"/>
      <c r="C133" s="233"/>
      <c r="D133" s="226" t="s">
        <v>155</v>
      </c>
      <c r="E133" s="234" t="s">
        <v>19</v>
      </c>
      <c r="F133" s="235" t="s">
        <v>224</v>
      </c>
      <c r="G133" s="233"/>
      <c r="H133" s="236">
        <v>45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155</v>
      </c>
      <c r="AU133" s="242" t="s">
        <v>78</v>
      </c>
      <c r="AV133" s="13" t="s">
        <v>78</v>
      </c>
      <c r="AW133" s="13" t="s">
        <v>31</v>
      </c>
      <c r="AX133" s="13" t="s">
        <v>69</v>
      </c>
      <c r="AY133" s="242" t="s">
        <v>136</v>
      </c>
    </row>
    <row r="134" s="14" customFormat="1">
      <c r="A134" s="14"/>
      <c r="B134" s="243"/>
      <c r="C134" s="244"/>
      <c r="D134" s="226" t="s">
        <v>155</v>
      </c>
      <c r="E134" s="245" t="s">
        <v>19</v>
      </c>
      <c r="F134" s="246" t="s">
        <v>157</v>
      </c>
      <c r="G134" s="244"/>
      <c r="H134" s="247">
        <v>72.359999999999999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155</v>
      </c>
      <c r="AU134" s="253" t="s">
        <v>78</v>
      </c>
      <c r="AV134" s="14" t="s">
        <v>144</v>
      </c>
      <c r="AW134" s="14" t="s">
        <v>31</v>
      </c>
      <c r="AX134" s="14" t="s">
        <v>76</v>
      </c>
      <c r="AY134" s="253" t="s">
        <v>136</v>
      </c>
    </row>
    <row r="135" s="2" customFormat="1" ht="16.5" customHeight="1">
      <c r="A135" s="39"/>
      <c r="B135" s="40"/>
      <c r="C135" s="254" t="s">
        <v>225</v>
      </c>
      <c r="D135" s="254" t="s">
        <v>186</v>
      </c>
      <c r="E135" s="255" t="s">
        <v>226</v>
      </c>
      <c r="F135" s="256" t="s">
        <v>227</v>
      </c>
      <c r="G135" s="257" t="s">
        <v>182</v>
      </c>
      <c r="H135" s="258">
        <v>12</v>
      </c>
      <c r="I135" s="259"/>
      <c r="J135" s="260">
        <f>ROUND(I135*H135,2)</f>
        <v>0</v>
      </c>
      <c r="K135" s="256" t="s">
        <v>143</v>
      </c>
      <c r="L135" s="261"/>
      <c r="M135" s="262" t="s">
        <v>19</v>
      </c>
      <c r="N135" s="263" t="s">
        <v>40</v>
      </c>
      <c r="O135" s="85"/>
      <c r="P135" s="222">
        <f>O135*H135</f>
        <v>0</v>
      </c>
      <c r="Q135" s="222">
        <v>0.28306999999999999</v>
      </c>
      <c r="R135" s="222">
        <f>Q135*H135</f>
        <v>3.3968400000000001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185</v>
      </c>
      <c r="AT135" s="224" t="s">
        <v>186</v>
      </c>
      <c r="AU135" s="224" t="s">
        <v>78</v>
      </c>
      <c r="AY135" s="18" t="s">
        <v>136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144</v>
      </c>
      <c r="BM135" s="224" t="s">
        <v>228</v>
      </c>
    </row>
    <row r="136" s="2" customFormat="1">
      <c r="A136" s="39"/>
      <c r="B136" s="40"/>
      <c r="C136" s="41"/>
      <c r="D136" s="226" t="s">
        <v>146</v>
      </c>
      <c r="E136" s="41"/>
      <c r="F136" s="227" t="s">
        <v>227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78</v>
      </c>
    </row>
    <row r="137" s="13" customFormat="1">
      <c r="A137" s="13"/>
      <c r="B137" s="232"/>
      <c r="C137" s="233"/>
      <c r="D137" s="226" t="s">
        <v>155</v>
      </c>
      <c r="E137" s="234" t="s">
        <v>19</v>
      </c>
      <c r="F137" s="235" t="s">
        <v>202</v>
      </c>
      <c r="G137" s="233"/>
      <c r="H137" s="236">
        <v>12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155</v>
      </c>
      <c r="AU137" s="242" t="s">
        <v>78</v>
      </c>
      <c r="AV137" s="13" t="s">
        <v>78</v>
      </c>
      <c r="AW137" s="13" t="s">
        <v>31</v>
      </c>
      <c r="AX137" s="13" t="s">
        <v>76</v>
      </c>
      <c r="AY137" s="242" t="s">
        <v>136</v>
      </c>
    </row>
    <row r="138" s="12" customFormat="1" ht="25.92" customHeight="1">
      <c r="A138" s="12"/>
      <c r="B138" s="197"/>
      <c r="C138" s="198"/>
      <c r="D138" s="199" t="s">
        <v>68</v>
      </c>
      <c r="E138" s="200" t="s">
        <v>229</v>
      </c>
      <c r="F138" s="200" t="s">
        <v>230</v>
      </c>
      <c r="G138" s="198"/>
      <c r="H138" s="198"/>
      <c r="I138" s="201"/>
      <c r="J138" s="202">
        <f>BK138</f>
        <v>0</v>
      </c>
      <c r="K138" s="198"/>
      <c r="L138" s="203"/>
      <c r="M138" s="204"/>
      <c r="N138" s="205"/>
      <c r="O138" s="205"/>
      <c r="P138" s="206">
        <f>SUM(P139:P155)</f>
        <v>0</v>
      </c>
      <c r="Q138" s="205"/>
      <c r="R138" s="206">
        <f>SUM(R139:R155)</f>
        <v>0</v>
      </c>
      <c r="S138" s="205"/>
      <c r="T138" s="207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144</v>
      </c>
      <c r="AT138" s="209" t="s">
        <v>68</v>
      </c>
      <c r="AU138" s="209" t="s">
        <v>69</v>
      </c>
      <c r="AY138" s="208" t="s">
        <v>136</v>
      </c>
      <c r="BK138" s="210">
        <f>SUM(BK139:BK155)</f>
        <v>0</v>
      </c>
    </row>
    <row r="139" s="2" customFormat="1" ht="33" customHeight="1">
      <c r="A139" s="39"/>
      <c r="B139" s="40"/>
      <c r="C139" s="213" t="s">
        <v>231</v>
      </c>
      <c r="D139" s="213" t="s">
        <v>139</v>
      </c>
      <c r="E139" s="214" t="s">
        <v>232</v>
      </c>
      <c r="F139" s="215" t="s">
        <v>233</v>
      </c>
      <c r="G139" s="216" t="s">
        <v>221</v>
      </c>
      <c r="H139" s="217">
        <v>99.719999999999999</v>
      </c>
      <c r="I139" s="218"/>
      <c r="J139" s="219">
        <f>ROUND(I139*H139,2)</f>
        <v>0</v>
      </c>
      <c r="K139" s="215" t="s">
        <v>143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234</v>
      </c>
      <c r="AT139" s="224" t="s">
        <v>139</v>
      </c>
      <c r="AU139" s="224" t="s">
        <v>76</v>
      </c>
      <c r="AY139" s="18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76</v>
      </c>
      <c r="BK139" s="225">
        <f>ROUND(I139*H139,2)</f>
        <v>0</v>
      </c>
      <c r="BL139" s="18" t="s">
        <v>234</v>
      </c>
      <c r="BM139" s="224" t="s">
        <v>235</v>
      </c>
    </row>
    <row r="140" s="2" customFormat="1">
      <c r="A140" s="39"/>
      <c r="B140" s="40"/>
      <c r="C140" s="41"/>
      <c r="D140" s="226" t="s">
        <v>146</v>
      </c>
      <c r="E140" s="41"/>
      <c r="F140" s="227" t="s">
        <v>236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76</v>
      </c>
    </row>
    <row r="141" s="2" customFormat="1">
      <c r="A141" s="39"/>
      <c r="B141" s="40"/>
      <c r="C141" s="41"/>
      <c r="D141" s="226" t="s">
        <v>153</v>
      </c>
      <c r="E141" s="41"/>
      <c r="F141" s="231" t="s">
        <v>237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153</v>
      </c>
      <c r="AU141" s="18" t="s">
        <v>76</v>
      </c>
    </row>
    <row r="142" s="15" customFormat="1">
      <c r="A142" s="15"/>
      <c r="B142" s="264"/>
      <c r="C142" s="265"/>
      <c r="D142" s="226" t="s">
        <v>155</v>
      </c>
      <c r="E142" s="266" t="s">
        <v>19</v>
      </c>
      <c r="F142" s="267" t="s">
        <v>238</v>
      </c>
      <c r="G142" s="265"/>
      <c r="H142" s="266" t="s">
        <v>19</v>
      </c>
      <c r="I142" s="268"/>
      <c r="J142" s="265"/>
      <c r="K142" s="265"/>
      <c r="L142" s="269"/>
      <c r="M142" s="270"/>
      <c r="N142" s="271"/>
      <c r="O142" s="271"/>
      <c r="P142" s="271"/>
      <c r="Q142" s="271"/>
      <c r="R142" s="271"/>
      <c r="S142" s="271"/>
      <c r="T142" s="27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3" t="s">
        <v>155</v>
      </c>
      <c r="AU142" s="273" t="s">
        <v>76</v>
      </c>
      <c r="AV142" s="15" t="s">
        <v>76</v>
      </c>
      <c r="AW142" s="15" t="s">
        <v>31</v>
      </c>
      <c r="AX142" s="15" t="s">
        <v>69</v>
      </c>
      <c r="AY142" s="273" t="s">
        <v>136</v>
      </c>
    </row>
    <row r="143" s="13" customFormat="1">
      <c r="A143" s="13"/>
      <c r="B143" s="232"/>
      <c r="C143" s="233"/>
      <c r="D143" s="226" t="s">
        <v>155</v>
      </c>
      <c r="E143" s="234" t="s">
        <v>19</v>
      </c>
      <c r="F143" s="235" t="s">
        <v>239</v>
      </c>
      <c r="G143" s="233"/>
      <c r="H143" s="236">
        <v>99.719999999999999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155</v>
      </c>
      <c r="AU143" s="242" t="s">
        <v>76</v>
      </c>
      <c r="AV143" s="13" t="s">
        <v>78</v>
      </c>
      <c r="AW143" s="13" t="s">
        <v>31</v>
      </c>
      <c r="AX143" s="13" t="s">
        <v>76</v>
      </c>
      <c r="AY143" s="242" t="s">
        <v>136</v>
      </c>
    </row>
    <row r="144" s="2" customFormat="1" ht="16.5" customHeight="1">
      <c r="A144" s="39"/>
      <c r="B144" s="40"/>
      <c r="C144" s="213" t="s">
        <v>240</v>
      </c>
      <c r="D144" s="213" t="s">
        <v>139</v>
      </c>
      <c r="E144" s="214" t="s">
        <v>241</v>
      </c>
      <c r="F144" s="215" t="s">
        <v>242</v>
      </c>
      <c r="G144" s="216" t="s">
        <v>182</v>
      </c>
      <c r="H144" s="217">
        <v>1</v>
      </c>
      <c r="I144" s="218"/>
      <c r="J144" s="219">
        <f>ROUND(I144*H144,2)</f>
        <v>0</v>
      </c>
      <c r="K144" s="215" t="s">
        <v>143</v>
      </c>
      <c r="L144" s="45"/>
      <c r="M144" s="220" t="s">
        <v>19</v>
      </c>
      <c r="N144" s="221" t="s">
        <v>40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234</v>
      </c>
      <c r="AT144" s="224" t="s">
        <v>139</v>
      </c>
      <c r="AU144" s="224" t="s">
        <v>76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76</v>
      </c>
      <c r="BK144" s="225">
        <f>ROUND(I144*H144,2)</f>
        <v>0</v>
      </c>
      <c r="BL144" s="18" t="s">
        <v>234</v>
      </c>
      <c r="BM144" s="224" t="s">
        <v>243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244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76</v>
      </c>
    </row>
    <row r="146" s="13" customFormat="1">
      <c r="A146" s="13"/>
      <c r="B146" s="232"/>
      <c r="C146" s="233"/>
      <c r="D146" s="226" t="s">
        <v>155</v>
      </c>
      <c r="E146" s="234" t="s">
        <v>19</v>
      </c>
      <c r="F146" s="235" t="s">
        <v>245</v>
      </c>
      <c r="G146" s="233"/>
      <c r="H146" s="236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136</v>
      </c>
    </row>
    <row r="147" s="2" customFormat="1" ht="16.5" customHeight="1">
      <c r="A147" s="39"/>
      <c r="B147" s="40"/>
      <c r="C147" s="213" t="s">
        <v>246</v>
      </c>
      <c r="D147" s="213" t="s">
        <v>139</v>
      </c>
      <c r="E147" s="214" t="s">
        <v>247</v>
      </c>
      <c r="F147" s="215" t="s">
        <v>248</v>
      </c>
      <c r="G147" s="216" t="s">
        <v>182</v>
      </c>
      <c r="H147" s="217">
        <v>1</v>
      </c>
      <c r="I147" s="218"/>
      <c r="J147" s="219">
        <f>ROUND(I147*H147,2)</f>
        <v>0</v>
      </c>
      <c r="K147" s="215" t="s">
        <v>143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234</v>
      </c>
      <c r="AT147" s="224" t="s">
        <v>139</v>
      </c>
      <c r="AU147" s="224" t="s">
        <v>76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234</v>
      </c>
      <c r="BM147" s="224" t="s">
        <v>249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250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76</v>
      </c>
    </row>
    <row r="149" s="13" customFormat="1">
      <c r="A149" s="13"/>
      <c r="B149" s="232"/>
      <c r="C149" s="233"/>
      <c r="D149" s="226" t="s">
        <v>155</v>
      </c>
      <c r="E149" s="234" t="s">
        <v>19</v>
      </c>
      <c r="F149" s="235" t="s">
        <v>251</v>
      </c>
      <c r="G149" s="233"/>
      <c r="H149" s="236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155</v>
      </c>
      <c r="AU149" s="242" t="s">
        <v>76</v>
      </c>
      <c r="AV149" s="13" t="s">
        <v>78</v>
      </c>
      <c r="AW149" s="13" t="s">
        <v>31</v>
      </c>
      <c r="AX149" s="13" t="s">
        <v>76</v>
      </c>
      <c r="AY149" s="242" t="s">
        <v>136</v>
      </c>
    </row>
    <row r="150" s="2" customFormat="1" ht="16.5" customHeight="1">
      <c r="A150" s="39"/>
      <c r="B150" s="40"/>
      <c r="C150" s="213" t="s">
        <v>252</v>
      </c>
      <c r="D150" s="213" t="s">
        <v>139</v>
      </c>
      <c r="E150" s="214" t="s">
        <v>253</v>
      </c>
      <c r="F150" s="215" t="s">
        <v>254</v>
      </c>
      <c r="G150" s="216" t="s">
        <v>221</v>
      </c>
      <c r="H150" s="217">
        <v>27.359999999999999</v>
      </c>
      <c r="I150" s="218"/>
      <c r="J150" s="219">
        <f>ROUND(I150*H150,2)</f>
        <v>0</v>
      </c>
      <c r="K150" s="215" t="s">
        <v>143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234</v>
      </c>
      <c r="AT150" s="224" t="s">
        <v>139</v>
      </c>
      <c r="AU150" s="224" t="s">
        <v>76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76</v>
      </c>
      <c r="BK150" s="225">
        <f>ROUND(I150*H150,2)</f>
        <v>0</v>
      </c>
      <c r="BL150" s="18" t="s">
        <v>234</v>
      </c>
      <c r="BM150" s="224" t="s">
        <v>255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256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76</v>
      </c>
    </row>
    <row r="152" s="13" customFormat="1">
      <c r="A152" s="13"/>
      <c r="B152" s="232"/>
      <c r="C152" s="233"/>
      <c r="D152" s="226" t="s">
        <v>155</v>
      </c>
      <c r="E152" s="234" t="s">
        <v>19</v>
      </c>
      <c r="F152" s="235" t="s">
        <v>257</v>
      </c>
      <c r="G152" s="233"/>
      <c r="H152" s="236">
        <v>27.359999999999999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155</v>
      </c>
      <c r="AU152" s="242" t="s">
        <v>76</v>
      </c>
      <c r="AV152" s="13" t="s">
        <v>78</v>
      </c>
      <c r="AW152" s="13" t="s">
        <v>31</v>
      </c>
      <c r="AX152" s="13" t="s">
        <v>76</v>
      </c>
      <c r="AY152" s="242" t="s">
        <v>136</v>
      </c>
    </row>
    <row r="153" s="2" customFormat="1" ht="16.5" customHeight="1">
      <c r="A153" s="39"/>
      <c r="B153" s="40"/>
      <c r="C153" s="213" t="s">
        <v>7</v>
      </c>
      <c r="D153" s="213" t="s">
        <v>139</v>
      </c>
      <c r="E153" s="214" t="s">
        <v>258</v>
      </c>
      <c r="F153" s="215" t="s">
        <v>259</v>
      </c>
      <c r="G153" s="216" t="s">
        <v>221</v>
      </c>
      <c r="H153" s="217">
        <v>0.95999999999999996</v>
      </c>
      <c r="I153" s="218"/>
      <c r="J153" s="219">
        <f>ROUND(I153*H153,2)</f>
        <v>0</v>
      </c>
      <c r="K153" s="215" t="s">
        <v>143</v>
      </c>
      <c r="L153" s="45"/>
      <c r="M153" s="220" t="s">
        <v>19</v>
      </c>
      <c r="N153" s="221" t="s">
        <v>40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234</v>
      </c>
      <c r="AT153" s="224" t="s">
        <v>139</v>
      </c>
      <c r="AU153" s="224" t="s">
        <v>76</v>
      </c>
      <c r="AY153" s="18" t="s">
        <v>136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76</v>
      </c>
      <c r="BK153" s="225">
        <f>ROUND(I153*H153,2)</f>
        <v>0</v>
      </c>
      <c r="BL153" s="18" t="s">
        <v>234</v>
      </c>
      <c r="BM153" s="224" t="s">
        <v>260</v>
      </c>
    </row>
    <row r="154" s="2" customFormat="1">
      <c r="A154" s="39"/>
      <c r="B154" s="40"/>
      <c r="C154" s="41"/>
      <c r="D154" s="226" t="s">
        <v>146</v>
      </c>
      <c r="E154" s="41"/>
      <c r="F154" s="227" t="s">
        <v>261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76</v>
      </c>
    </row>
    <row r="155" s="13" customFormat="1">
      <c r="A155" s="13"/>
      <c r="B155" s="232"/>
      <c r="C155" s="233"/>
      <c r="D155" s="226" t="s">
        <v>155</v>
      </c>
      <c r="E155" s="234" t="s">
        <v>19</v>
      </c>
      <c r="F155" s="235" t="s">
        <v>262</v>
      </c>
      <c r="G155" s="233"/>
      <c r="H155" s="236">
        <v>0.95999999999999996</v>
      </c>
      <c r="I155" s="237"/>
      <c r="J155" s="233"/>
      <c r="K155" s="233"/>
      <c r="L155" s="238"/>
      <c r="M155" s="274"/>
      <c r="N155" s="275"/>
      <c r="O155" s="275"/>
      <c r="P155" s="275"/>
      <c r="Q155" s="275"/>
      <c r="R155" s="275"/>
      <c r="S155" s="275"/>
      <c r="T155" s="27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155</v>
      </c>
      <c r="AU155" s="242" t="s">
        <v>76</v>
      </c>
      <c r="AV155" s="13" t="s">
        <v>78</v>
      </c>
      <c r="AW155" s="13" t="s">
        <v>31</v>
      </c>
      <c r="AX155" s="13" t="s">
        <v>76</v>
      </c>
      <c r="AY155" s="242" t="s">
        <v>136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xHly+q3umb/v8HcHywZ3dezCjsZyYncGxZOipXC/MtWJltRtt0aMeASYJ7tPZn5bvK72PCWGGiqyNJf19As0Yg==" hashValue="E1z6yoW0y43qNSZ4IfvHbj/Gbt0YZhxQjtJUdVN2U4mQKzUIz6KEwQGpaYDlgZi5LfNIR7je8xVeuY4RulRTfA==" algorithmName="SHA-512" password="CC35"/>
  <autoFilter ref="C87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111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263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ROUND((SUM(BE95:BE344)),  2)</f>
        <v>0</v>
      </c>
      <c r="G35" s="39"/>
      <c r="H35" s="39"/>
      <c r="I35" s="158">
        <v>0.20999999999999999</v>
      </c>
      <c r="J35" s="157">
        <f>ROUND(((SUM(BE95:BE344))*I35),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ROUND((SUM(BF95:BF344)),  2)</f>
        <v>0</v>
      </c>
      <c r="G36" s="39"/>
      <c r="H36" s="39"/>
      <c r="I36" s="158">
        <v>0.14999999999999999</v>
      </c>
      <c r="J36" s="157">
        <f>ROUND(((SUM(BF95:BF344))*I36),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ROUND((SUM(BG95:BG344)),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ROUND((SUM(BH95:BH344)),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ROUND((SUM(BI95:BI344)),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102 - Oprava propustku v km 50,195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264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265</v>
      </c>
      <c r="E65" s="178"/>
      <c r="F65" s="178"/>
      <c r="G65" s="178"/>
      <c r="H65" s="178"/>
      <c r="I65" s="178"/>
      <c r="J65" s="179">
        <f>J176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266</v>
      </c>
      <c r="E66" s="183"/>
      <c r="F66" s="183"/>
      <c r="G66" s="183"/>
      <c r="H66" s="183"/>
      <c r="I66" s="183"/>
      <c r="J66" s="184">
        <f>J216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267</v>
      </c>
      <c r="E67" s="178"/>
      <c r="F67" s="178"/>
      <c r="G67" s="178"/>
      <c r="H67" s="178"/>
      <c r="I67" s="178"/>
      <c r="J67" s="179">
        <f>J243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268</v>
      </c>
      <c r="E68" s="178"/>
      <c r="F68" s="178"/>
      <c r="G68" s="178"/>
      <c r="H68" s="178"/>
      <c r="I68" s="178"/>
      <c r="J68" s="179">
        <f>J258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269</v>
      </c>
      <c r="E69" s="178"/>
      <c r="F69" s="178"/>
      <c r="G69" s="178"/>
      <c r="H69" s="178"/>
      <c r="I69" s="178"/>
      <c r="J69" s="179">
        <f>J282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270</v>
      </c>
      <c r="E70" s="178"/>
      <c r="F70" s="178"/>
      <c r="G70" s="178"/>
      <c r="H70" s="178"/>
      <c r="I70" s="178"/>
      <c r="J70" s="179">
        <f>J310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271</v>
      </c>
      <c r="E71" s="178"/>
      <c r="F71" s="178"/>
      <c r="G71" s="178"/>
      <c r="H71" s="178"/>
      <c r="I71" s="178"/>
      <c r="J71" s="179">
        <f>J315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272</v>
      </c>
      <c r="E72" s="178"/>
      <c r="F72" s="178"/>
      <c r="G72" s="178"/>
      <c r="H72" s="178"/>
      <c r="I72" s="178"/>
      <c r="J72" s="179">
        <f>J320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273</v>
      </c>
      <c r="E73" s="178"/>
      <c r="F73" s="178"/>
      <c r="G73" s="178"/>
      <c r="H73" s="178"/>
      <c r="I73" s="178"/>
      <c r="J73" s="179">
        <f>J341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121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Oprava mostních objektů Slavonice - Telč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110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111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SO 102 - Oprava propustku v km 50,195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25. 11. 2022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 xml:space="preserve"> </v>
      </c>
      <c r="G91" s="41"/>
      <c r="H91" s="41"/>
      <c r="I91" s="33" t="s">
        <v>30</v>
      </c>
      <c r="J91" s="37" t="str">
        <f>E23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IF(E20="","",E20)</f>
        <v>Vyplň údaj</v>
      </c>
      <c r="G92" s="41"/>
      <c r="H92" s="41"/>
      <c r="I92" s="33" t="s">
        <v>32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122</v>
      </c>
      <c r="D94" s="189" t="s">
        <v>54</v>
      </c>
      <c r="E94" s="189" t="s">
        <v>50</v>
      </c>
      <c r="F94" s="189" t="s">
        <v>51</v>
      </c>
      <c r="G94" s="189" t="s">
        <v>123</v>
      </c>
      <c r="H94" s="189" t="s">
        <v>124</v>
      </c>
      <c r="I94" s="189" t="s">
        <v>125</v>
      </c>
      <c r="J94" s="189" t="s">
        <v>116</v>
      </c>
      <c r="K94" s="190" t="s">
        <v>126</v>
      </c>
      <c r="L94" s="191"/>
      <c r="M94" s="93" t="s">
        <v>19</v>
      </c>
      <c r="N94" s="94" t="s">
        <v>39</v>
      </c>
      <c r="O94" s="94" t="s">
        <v>127</v>
      </c>
      <c r="P94" s="94" t="s">
        <v>128</v>
      </c>
      <c r="Q94" s="94" t="s">
        <v>129</v>
      </c>
      <c r="R94" s="94" t="s">
        <v>130</v>
      </c>
      <c r="S94" s="94" t="s">
        <v>131</v>
      </c>
      <c r="T94" s="95" t="s">
        <v>132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133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P96+P176+P243+P258+P282+P310+P315+P320+P341</f>
        <v>0</v>
      </c>
      <c r="Q95" s="97"/>
      <c r="R95" s="194">
        <f>R96+R176+R243+R258+R282+R310+R315+R320+R341</f>
        <v>135.9897776432</v>
      </c>
      <c r="S95" s="97"/>
      <c r="T95" s="195">
        <f>T96+T176+T243+T258+T282+T310+T315+T320+T341</f>
        <v>13.119900000000001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68</v>
      </c>
      <c r="AU95" s="18" t="s">
        <v>117</v>
      </c>
      <c r="BK95" s="196">
        <f>BK96+BK176+BK243+BK258+BK282+BK310+BK315+BK320+BK341</f>
        <v>0</v>
      </c>
    </row>
    <row r="96" s="12" customFormat="1" ht="25.92" customHeight="1">
      <c r="A96" s="12"/>
      <c r="B96" s="197"/>
      <c r="C96" s="198"/>
      <c r="D96" s="199" t="s">
        <v>68</v>
      </c>
      <c r="E96" s="200" t="s">
        <v>76</v>
      </c>
      <c r="F96" s="200" t="s">
        <v>274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SUM(P97:P175)</f>
        <v>0</v>
      </c>
      <c r="Q96" s="205"/>
      <c r="R96" s="206">
        <f>SUM(R97:R175)</f>
        <v>49.669500679999999</v>
      </c>
      <c r="S96" s="205"/>
      <c r="T96" s="207">
        <f>SUM(T97:T175)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76</v>
      </c>
      <c r="AT96" s="209" t="s">
        <v>68</v>
      </c>
      <c r="AU96" s="209" t="s">
        <v>69</v>
      </c>
      <c r="AY96" s="208" t="s">
        <v>136</v>
      </c>
      <c r="BK96" s="210">
        <f>SUM(BK97:BK175)</f>
        <v>0</v>
      </c>
    </row>
    <row r="97" s="2" customFormat="1" ht="24.15" customHeight="1">
      <c r="A97" s="39"/>
      <c r="B97" s="40"/>
      <c r="C97" s="213" t="s">
        <v>76</v>
      </c>
      <c r="D97" s="213" t="s">
        <v>139</v>
      </c>
      <c r="E97" s="214" t="s">
        <v>275</v>
      </c>
      <c r="F97" s="215" t="s">
        <v>276</v>
      </c>
      <c r="G97" s="216" t="s">
        <v>277</v>
      </c>
      <c r="H97" s="217">
        <v>30</v>
      </c>
      <c r="I97" s="218"/>
      <c r="J97" s="219">
        <f>ROUND(I97*H97,2)</f>
        <v>0</v>
      </c>
      <c r="K97" s="215" t="s">
        <v>278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76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144</v>
      </c>
      <c r="BM97" s="224" t="s">
        <v>279</v>
      </c>
    </row>
    <row r="98" s="2" customFormat="1">
      <c r="A98" s="39"/>
      <c r="B98" s="40"/>
      <c r="C98" s="41"/>
      <c r="D98" s="226" t="s">
        <v>146</v>
      </c>
      <c r="E98" s="41"/>
      <c r="F98" s="227" t="s">
        <v>280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76</v>
      </c>
    </row>
    <row r="99" s="2" customFormat="1">
      <c r="A99" s="39"/>
      <c r="B99" s="40"/>
      <c r="C99" s="41"/>
      <c r="D99" s="277" t="s">
        <v>281</v>
      </c>
      <c r="E99" s="41"/>
      <c r="F99" s="278" t="s">
        <v>282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281</v>
      </c>
      <c r="AU99" s="18" t="s">
        <v>76</v>
      </c>
    </row>
    <row r="100" s="13" customFormat="1">
      <c r="A100" s="13"/>
      <c r="B100" s="232"/>
      <c r="C100" s="233"/>
      <c r="D100" s="226" t="s">
        <v>155</v>
      </c>
      <c r="E100" s="234" t="s">
        <v>19</v>
      </c>
      <c r="F100" s="235" t="s">
        <v>283</v>
      </c>
      <c r="G100" s="233"/>
      <c r="H100" s="236">
        <v>30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155</v>
      </c>
      <c r="AU100" s="242" t="s">
        <v>76</v>
      </c>
      <c r="AV100" s="13" t="s">
        <v>78</v>
      </c>
      <c r="AW100" s="13" t="s">
        <v>31</v>
      </c>
      <c r="AX100" s="13" t="s">
        <v>76</v>
      </c>
      <c r="AY100" s="242" t="s">
        <v>136</v>
      </c>
    </row>
    <row r="101" s="2" customFormat="1" ht="16.5" customHeight="1">
      <c r="A101" s="39"/>
      <c r="B101" s="40"/>
      <c r="C101" s="213" t="s">
        <v>78</v>
      </c>
      <c r="D101" s="213" t="s">
        <v>139</v>
      </c>
      <c r="E101" s="214" t="s">
        <v>284</v>
      </c>
      <c r="F101" s="215" t="s">
        <v>285</v>
      </c>
      <c r="G101" s="216" t="s">
        <v>286</v>
      </c>
      <c r="H101" s="217">
        <v>16</v>
      </c>
      <c r="I101" s="218"/>
      <c r="J101" s="219">
        <f>ROUND(I101*H101,2)</f>
        <v>0</v>
      </c>
      <c r="K101" s="215" t="s">
        <v>278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4.07925E-05</v>
      </c>
      <c r="R101" s="222">
        <f>Q101*H101</f>
        <v>0.00065267999999999999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76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144</v>
      </c>
      <c r="BM101" s="224" t="s">
        <v>287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288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76</v>
      </c>
    </row>
    <row r="103" s="2" customFormat="1">
      <c r="A103" s="39"/>
      <c r="B103" s="40"/>
      <c r="C103" s="41"/>
      <c r="D103" s="277" t="s">
        <v>281</v>
      </c>
      <c r="E103" s="41"/>
      <c r="F103" s="278" t="s">
        <v>289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281</v>
      </c>
      <c r="AU103" s="18" t="s">
        <v>76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290</v>
      </c>
      <c r="G104" s="233"/>
      <c r="H104" s="236">
        <v>16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76</v>
      </c>
      <c r="AV104" s="13" t="s">
        <v>78</v>
      </c>
      <c r="AW104" s="13" t="s">
        <v>31</v>
      </c>
      <c r="AX104" s="13" t="s">
        <v>76</v>
      </c>
      <c r="AY104" s="242" t="s">
        <v>136</v>
      </c>
    </row>
    <row r="105" s="2" customFormat="1" ht="16.5" customHeight="1">
      <c r="A105" s="39"/>
      <c r="B105" s="40"/>
      <c r="C105" s="213" t="s">
        <v>158</v>
      </c>
      <c r="D105" s="213" t="s">
        <v>139</v>
      </c>
      <c r="E105" s="214" t="s">
        <v>291</v>
      </c>
      <c r="F105" s="215" t="s">
        <v>292</v>
      </c>
      <c r="G105" s="216" t="s">
        <v>293</v>
      </c>
      <c r="H105" s="217">
        <v>7</v>
      </c>
      <c r="I105" s="218"/>
      <c r="J105" s="219">
        <f>ROUND(I105*H105,2)</f>
        <v>0</v>
      </c>
      <c r="K105" s="215" t="s">
        <v>278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144</v>
      </c>
      <c r="AT105" s="224" t="s">
        <v>139</v>
      </c>
      <c r="AU105" s="224" t="s">
        <v>76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144</v>
      </c>
      <c r="BM105" s="224" t="s">
        <v>294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295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76</v>
      </c>
    </row>
    <row r="107" s="2" customFormat="1">
      <c r="A107" s="39"/>
      <c r="B107" s="40"/>
      <c r="C107" s="41"/>
      <c r="D107" s="277" t="s">
        <v>281</v>
      </c>
      <c r="E107" s="41"/>
      <c r="F107" s="278" t="s">
        <v>296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281</v>
      </c>
      <c r="AU107" s="18" t="s">
        <v>76</v>
      </c>
    </row>
    <row r="108" s="13" customFormat="1">
      <c r="A108" s="13"/>
      <c r="B108" s="232"/>
      <c r="C108" s="233"/>
      <c r="D108" s="226" t="s">
        <v>155</v>
      </c>
      <c r="E108" s="234" t="s">
        <v>19</v>
      </c>
      <c r="F108" s="235" t="s">
        <v>179</v>
      </c>
      <c r="G108" s="233"/>
      <c r="H108" s="236">
        <v>7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155</v>
      </c>
      <c r="AU108" s="242" t="s">
        <v>76</v>
      </c>
      <c r="AV108" s="13" t="s">
        <v>78</v>
      </c>
      <c r="AW108" s="13" t="s">
        <v>31</v>
      </c>
      <c r="AX108" s="13" t="s">
        <v>76</v>
      </c>
      <c r="AY108" s="242" t="s">
        <v>136</v>
      </c>
    </row>
    <row r="109" s="2" customFormat="1" ht="16.5" customHeight="1">
      <c r="A109" s="39"/>
      <c r="B109" s="40"/>
      <c r="C109" s="213" t="s">
        <v>144</v>
      </c>
      <c r="D109" s="213" t="s">
        <v>139</v>
      </c>
      <c r="E109" s="214" t="s">
        <v>297</v>
      </c>
      <c r="F109" s="215" t="s">
        <v>298</v>
      </c>
      <c r="G109" s="216" t="s">
        <v>150</v>
      </c>
      <c r="H109" s="217">
        <v>76.879000000000005</v>
      </c>
      <c r="I109" s="218"/>
      <c r="J109" s="219">
        <f>ROUND(I109*H109,2)</f>
        <v>0</v>
      </c>
      <c r="K109" s="215" t="s">
        <v>278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76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144</v>
      </c>
      <c r="BM109" s="224" t="s">
        <v>299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300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76</v>
      </c>
    </row>
    <row r="111" s="2" customFormat="1">
      <c r="A111" s="39"/>
      <c r="B111" s="40"/>
      <c r="C111" s="41"/>
      <c r="D111" s="277" t="s">
        <v>281</v>
      </c>
      <c r="E111" s="41"/>
      <c r="F111" s="278" t="s">
        <v>301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281</v>
      </c>
      <c r="AU111" s="18" t="s">
        <v>76</v>
      </c>
    </row>
    <row r="112" s="13" customFormat="1">
      <c r="A112" s="13"/>
      <c r="B112" s="232"/>
      <c r="C112" s="233"/>
      <c r="D112" s="226" t="s">
        <v>155</v>
      </c>
      <c r="E112" s="234" t="s">
        <v>19</v>
      </c>
      <c r="F112" s="235" t="s">
        <v>302</v>
      </c>
      <c r="G112" s="233"/>
      <c r="H112" s="236">
        <v>-2.8799999999999999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155</v>
      </c>
      <c r="AU112" s="242" t="s">
        <v>76</v>
      </c>
      <c r="AV112" s="13" t="s">
        <v>78</v>
      </c>
      <c r="AW112" s="13" t="s">
        <v>31</v>
      </c>
      <c r="AX112" s="13" t="s">
        <v>69</v>
      </c>
      <c r="AY112" s="242" t="s">
        <v>136</v>
      </c>
    </row>
    <row r="113" s="13" customFormat="1">
      <c r="A113" s="13"/>
      <c r="B113" s="232"/>
      <c r="C113" s="233"/>
      <c r="D113" s="226" t="s">
        <v>155</v>
      </c>
      <c r="E113" s="234" t="s">
        <v>19</v>
      </c>
      <c r="F113" s="235" t="s">
        <v>303</v>
      </c>
      <c r="G113" s="233"/>
      <c r="H113" s="236">
        <v>7.056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155</v>
      </c>
      <c r="AU113" s="242" t="s">
        <v>76</v>
      </c>
      <c r="AV113" s="13" t="s">
        <v>78</v>
      </c>
      <c r="AW113" s="13" t="s">
        <v>31</v>
      </c>
      <c r="AX113" s="13" t="s">
        <v>69</v>
      </c>
      <c r="AY113" s="242" t="s">
        <v>136</v>
      </c>
    </row>
    <row r="114" s="13" customFormat="1">
      <c r="A114" s="13"/>
      <c r="B114" s="232"/>
      <c r="C114" s="233"/>
      <c r="D114" s="226" t="s">
        <v>155</v>
      </c>
      <c r="E114" s="234" t="s">
        <v>19</v>
      </c>
      <c r="F114" s="235" t="s">
        <v>304</v>
      </c>
      <c r="G114" s="233"/>
      <c r="H114" s="236">
        <v>57.68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155</v>
      </c>
      <c r="AU114" s="242" t="s">
        <v>76</v>
      </c>
      <c r="AV114" s="13" t="s">
        <v>78</v>
      </c>
      <c r="AW114" s="13" t="s">
        <v>31</v>
      </c>
      <c r="AX114" s="13" t="s">
        <v>69</v>
      </c>
      <c r="AY114" s="242" t="s">
        <v>136</v>
      </c>
    </row>
    <row r="115" s="13" customFormat="1">
      <c r="A115" s="13"/>
      <c r="B115" s="232"/>
      <c r="C115" s="233"/>
      <c r="D115" s="226" t="s">
        <v>155</v>
      </c>
      <c r="E115" s="234" t="s">
        <v>19</v>
      </c>
      <c r="F115" s="235" t="s">
        <v>305</v>
      </c>
      <c r="G115" s="233"/>
      <c r="H115" s="236">
        <v>2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155</v>
      </c>
      <c r="AU115" s="242" t="s">
        <v>76</v>
      </c>
      <c r="AV115" s="13" t="s">
        <v>78</v>
      </c>
      <c r="AW115" s="13" t="s">
        <v>31</v>
      </c>
      <c r="AX115" s="13" t="s">
        <v>69</v>
      </c>
      <c r="AY115" s="242" t="s">
        <v>136</v>
      </c>
    </row>
    <row r="116" s="13" customFormat="1">
      <c r="A116" s="13"/>
      <c r="B116" s="232"/>
      <c r="C116" s="233"/>
      <c r="D116" s="226" t="s">
        <v>155</v>
      </c>
      <c r="E116" s="234" t="s">
        <v>19</v>
      </c>
      <c r="F116" s="235" t="s">
        <v>306</v>
      </c>
      <c r="G116" s="233"/>
      <c r="H116" s="236">
        <v>13.023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155</v>
      </c>
      <c r="AU116" s="242" t="s">
        <v>76</v>
      </c>
      <c r="AV116" s="13" t="s">
        <v>78</v>
      </c>
      <c r="AW116" s="13" t="s">
        <v>31</v>
      </c>
      <c r="AX116" s="13" t="s">
        <v>69</v>
      </c>
      <c r="AY116" s="242" t="s">
        <v>136</v>
      </c>
    </row>
    <row r="117" s="14" customFormat="1">
      <c r="A117" s="14"/>
      <c r="B117" s="243"/>
      <c r="C117" s="244"/>
      <c r="D117" s="226" t="s">
        <v>155</v>
      </c>
      <c r="E117" s="245" t="s">
        <v>19</v>
      </c>
      <c r="F117" s="246" t="s">
        <v>157</v>
      </c>
      <c r="G117" s="244"/>
      <c r="H117" s="247">
        <v>76.879000000000005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155</v>
      </c>
      <c r="AU117" s="253" t="s">
        <v>76</v>
      </c>
      <c r="AV117" s="14" t="s">
        <v>144</v>
      </c>
      <c r="AW117" s="14" t="s">
        <v>31</v>
      </c>
      <c r="AX117" s="14" t="s">
        <v>76</v>
      </c>
      <c r="AY117" s="253" t="s">
        <v>136</v>
      </c>
    </row>
    <row r="118" s="2" customFormat="1" ht="16.5" customHeight="1">
      <c r="A118" s="39"/>
      <c r="B118" s="40"/>
      <c r="C118" s="213" t="s">
        <v>137</v>
      </c>
      <c r="D118" s="213" t="s">
        <v>139</v>
      </c>
      <c r="E118" s="214" t="s">
        <v>307</v>
      </c>
      <c r="F118" s="215" t="s">
        <v>308</v>
      </c>
      <c r="G118" s="216" t="s">
        <v>150</v>
      </c>
      <c r="H118" s="217">
        <v>76.879000000000005</v>
      </c>
      <c r="I118" s="218"/>
      <c r="J118" s="219">
        <f>ROUND(I118*H118,2)</f>
        <v>0</v>
      </c>
      <c r="K118" s="215" t="s">
        <v>278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76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144</v>
      </c>
      <c r="BM118" s="224" t="s">
        <v>309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310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76</v>
      </c>
    </row>
    <row r="120" s="2" customFormat="1">
      <c r="A120" s="39"/>
      <c r="B120" s="40"/>
      <c r="C120" s="41"/>
      <c r="D120" s="277" t="s">
        <v>281</v>
      </c>
      <c r="E120" s="41"/>
      <c r="F120" s="278" t="s">
        <v>311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281</v>
      </c>
      <c r="AU120" s="18" t="s">
        <v>76</v>
      </c>
    </row>
    <row r="121" s="13" customFormat="1">
      <c r="A121" s="13"/>
      <c r="B121" s="232"/>
      <c r="C121" s="233"/>
      <c r="D121" s="226" t="s">
        <v>155</v>
      </c>
      <c r="E121" s="234" t="s">
        <v>19</v>
      </c>
      <c r="F121" s="235" t="s">
        <v>312</v>
      </c>
      <c r="G121" s="233"/>
      <c r="H121" s="236">
        <v>76.879000000000005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155</v>
      </c>
      <c r="AU121" s="242" t="s">
        <v>76</v>
      </c>
      <c r="AV121" s="13" t="s">
        <v>78</v>
      </c>
      <c r="AW121" s="13" t="s">
        <v>31</v>
      </c>
      <c r="AX121" s="13" t="s">
        <v>76</v>
      </c>
      <c r="AY121" s="242" t="s">
        <v>136</v>
      </c>
    </row>
    <row r="122" s="2" customFormat="1" ht="24.15" customHeight="1">
      <c r="A122" s="39"/>
      <c r="B122" s="40"/>
      <c r="C122" s="213" t="s">
        <v>174</v>
      </c>
      <c r="D122" s="213" t="s">
        <v>139</v>
      </c>
      <c r="E122" s="214" t="s">
        <v>313</v>
      </c>
      <c r="F122" s="215" t="s">
        <v>314</v>
      </c>
      <c r="G122" s="216" t="s">
        <v>150</v>
      </c>
      <c r="H122" s="217">
        <v>1153.185</v>
      </c>
      <c r="I122" s="218"/>
      <c r="J122" s="219">
        <f>ROUND(I122*H122,2)</f>
        <v>0</v>
      </c>
      <c r="K122" s="215" t="s">
        <v>278</v>
      </c>
      <c r="L122" s="45"/>
      <c r="M122" s="220" t="s">
        <v>19</v>
      </c>
      <c r="N122" s="221" t="s">
        <v>40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76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76</v>
      </c>
      <c r="BK122" s="225">
        <f>ROUND(I122*H122,2)</f>
        <v>0</v>
      </c>
      <c r="BL122" s="18" t="s">
        <v>144</v>
      </c>
      <c r="BM122" s="224" t="s">
        <v>315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316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76</v>
      </c>
    </row>
    <row r="124" s="2" customFormat="1">
      <c r="A124" s="39"/>
      <c r="B124" s="40"/>
      <c r="C124" s="41"/>
      <c r="D124" s="277" t="s">
        <v>281</v>
      </c>
      <c r="E124" s="41"/>
      <c r="F124" s="278" t="s">
        <v>317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281</v>
      </c>
      <c r="AU124" s="18" t="s">
        <v>76</v>
      </c>
    </row>
    <row r="125" s="13" customFormat="1">
      <c r="A125" s="13"/>
      <c r="B125" s="232"/>
      <c r="C125" s="233"/>
      <c r="D125" s="226" t="s">
        <v>155</v>
      </c>
      <c r="E125" s="234" t="s">
        <v>19</v>
      </c>
      <c r="F125" s="235" t="s">
        <v>318</v>
      </c>
      <c r="G125" s="233"/>
      <c r="H125" s="236">
        <v>1153.185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155</v>
      </c>
      <c r="AU125" s="242" t="s">
        <v>76</v>
      </c>
      <c r="AV125" s="13" t="s">
        <v>78</v>
      </c>
      <c r="AW125" s="13" t="s">
        <v>31</v>
      </c>
      <c r="AX125" s="13" t="s">
        <v>76</v>
      </c>
      <c r="AY125" s="242" t="s">
        <v>136</v>
      </c>
    </row>
    <row r="126" s="2" customFormat="1" ht="21.75" customHeight="1">
      <c r="A126" s="39"/>
      <c r="B126" s="40"/>
      <c r="C126" s="213" t="s">
        <v>179</v>
      </c>
      <c r="D126" s="213" t="s">
        <v>139</v>
      </c>
      <c r="E126" s="214" t="s">
        <v>319</v>
      </c>
      <c r="F126" s="215" t="s">
        <v>320</v>
      </c>
      <c r="G126" s="216" t="s">
        <v>150</v>
      </c>
      <c r="H126" s="217">
        <v>76.879000000000005</v>
      </c>
      <c r="I126" s="218"/>
      <c r="J126" s="219">
        <f>ROUND(I126*H126,2)</f>
        <v>0</v>
      </c>
      <c r="K126" s="215" t="s">
        <v>278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144</v>
      </c>
      <c r="AT126" s="224" t="s">
        <v>139</v>
      </c>
      <c r="AU126" s="224" t="s">
        <v>76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76</v>
      </c>
      <c r="BK126" s="225">
        <f>ROUND(I126*H126,2)</f>
        <v>0</v>
      </c>
      <c r="BL126" s="18" t="s">
        <v>144</v>
      </c>
      <c r="BM126" s="224" t="s">
        <v>321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322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76</v>
      </c>
    </row>
    <row r="128" s="2" customFormat="1">
      <c r="A128" s="39"/>
      <c r="B128" s="40"/>
      <c r="C128" s="41"/>
      <c r="D128" s="277" t="s">
        <v>281</v>
      </c>
      <c r="E128" s="41"/>
      <c r="F128" s="278" t="s">
        <v>323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281</v>
      </c>
      <c r="AU128" s="18" t="s">
        <v>76</v>
      </c>
    </row>
    <row r="129" s="13" customFormat="1">
      <c r="A129" s="13"/>
      <c r="B129" s="232"/>
      <c r="C129" s="233"/>
      <c r="D129" s="226" t="s">
        <v>155</v>
      </c>
      <c r="E129" s="234" t="s">
        <v>19</v>
      </c>
      <c r="F129" s="235" t="s">
        <v>324</v>
      </c>
      <c r="G129" s="233"/>
      <c r="H129" s="236">
        <v>76.879000000000005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155</v>
      </c>
      <c r="AU129" s="242" t="s">
        <v>76</v>
      </c>
      <c r="AV129" s="13" t="s">
        <v>78</v>
      </c>
      <c r="AW129" s="13" t="s">
        <v>31</v>
      </c>
      <c r="AX129" s="13" t="s">
        <v>76</v>
      </c>
      <c r="AY129" s="242" t="s">
        <v>136</v>
      </c>
    </row>
    <row r="130" s="2" customFormat="1" ht="16.5" customHeight="1">
      <c r="A130" s="39"/>
      <c r="B130" s="40"/>
      <c r="C130" s="213" t="s">
        <v>185</v>
      </c>
      <c r="D130" s="213" t="s">
        <v>139</v>
      </c>
      <c r="E130" s="214" t="s">
        <v>325</v>
      </c>
      <c r="F130" s="215" t="s">
        <v>326</v>
      </c>
      <c r="G130" s="216" t="s">
        <v>150</v>
      </c>
      <c r="H130" s="217">
        <v>76.879000000000005</v>
      </c>
      <c r="I130" s="218"/>
      <c r="J130" s="219">
        <f>ROUND(I130*H130,2)</f>
        <v>0</v>
      </c>
      <c r="K130" s="215" t="s">
        <v>278</v>
      </c>
      <c r="L130" s="45"/>
      <c r="M130" s="220" t="s">
        <v>19</v>
      </c>
      <c r="N130" s="221" t="s">
        <v>40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144</v>
      </c>
      <c r="AT130" s="224" t="s">
        <v>139</v>
      </c>
      <c r="AU130" s="224" t="s">
        <v>76</v>
      </c>
      <c r="AY130" s="18" t="s">
        <v>136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76</v>
      </c>
      <c r="BK130" s="225">
        <f>ROUND(I130*H130,2)</f>
        <v>0</v>
      </c>
      <c r="BL130" s="18" t="s">
        <v>144</v>
      </c>
      <c r="BM130" s="224" t="s">
        <v>327</v>
      </c>
    </row>
    <row r="131" s="2" customFormat="1">
      <c r="A131" s="39"/>
      <c r="B131" s="40"/>
      <c r="C131" s="41"/>
      <c r="D131" s="226" t="s">
        <v>146</v>
      </c>
      <c r="E131" s="41"/>
      <c r="F131" s="227" t="s">
        <v>328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76</v>
      </c>
    </row>
    <row r="132" s="2" customFormat="1">
      <c r="A132" s="39"/>
      <c r="B132" s="40"/>
      <c r="C132" s="41"/>
      <c r="D132" s="277" t="s">
        <v>281</v>
      </c>
      <c r="E132" s="41"/>
      <c r="F132" s="278" t="s">
        <v>329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281</v>
      </c>
      <c r="AU132" s="18" t="s">
        <v>76</v>
      </c>
    </row>
    <row r="133" s="13" customFormat="1">
      <c r="A133" s="13"/>
      <c r="B133" s="232"/>
      <c r="C133" s="233"/>
      <c r="D133" s="226" t="s">
        <v>155</v>
      </c>
      <c r="E133" s="234" t="s">
        <v>19</v>
      </c>
      <c r="F133" s="235" t="s">
        <v>312</v>
      </c>
      <c r="G133" s="233"/>
      <c r="H133" s="236">
        <v>76.879000000000005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155</v>
      </c>
      <c r="AU133" s="242" t="s">
        <v>76</v>
      </c>
      <c r="AV133" s="13" t="s">
        <v>78</v>
      </c>
      <c r="AW133" s="13" t="s">
        <v>31</v>
      </c>
      <c r="AX133" s="13" t="s">
        <v>76</v>
      </c>
      <c r="AY133" s="242" t="s">
        <v>136</v>
      </c>
    </row>
    <row r="134" s="2" customFormat="1" ht="21.75" customHeight="1">
      <c r="A134" s="39"/>
      <c r="B134" s="40"/>
      <c r="C134" s="213" t="s">
        <v>190</v>
      </c>
      <c r="D134" s="213" t="s">
        <v>139</v>
      </c>
      <c r="E134" s="214" t="s">
        <v>330</v>
      </c>
      <c r="F134" s="215" t="s">
        <v>331</v>
      </c>
      <c r="G134" s="216" t="s">
        <v>150</v>
      </c>
      <c r="H134" s="217">
        <v>55.009999999999998</v>
      </c>
      <c r="I134" s="218"/>
      <c r="J134" s="219">
        <f>ROUND(I134*H134,2)</f>
        <v>0</v>
      </c>
      <c r="K134" s="215" t="s">
        <v>278</v>
      </c>
      <c r="L134" s="45"/>
      <c r="M134" s="220" t="s">
        <v>19</v>
      </c>
      <c r="N134" s="221" t="s">
        <v>40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144</v>
      </c>
      <c r="AT134" s="224" t="s">
        <v>139</v>
      </c>
      <c r="AU134" s="224" t="s">
        <v>76</v>
      </c>
      <c r="AY134" s="18" t="s">
        <v>136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144</v>
      </c>
      <c r="BM134" s="224" t="s">
        <v>332</v>
      </c>
    </row>
    <row r="135" s="2" customFormat="1">
      <c r="A135" s="39"/>
      <c r="B135" s="40"/>
      <c r="C135" s="41"/>
      <c r="D135" s="226" t="s">
        <v>146</v>
      </c>
      <c r="E135" s="41"/>
      <c r="F135" s="227" t="s">
        <v>333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76</v>
      </c>
    </row>
    <row r="136" s="2" customFormat="1">
      <c r="A136" s="39"/>
      <c r="B136" s="40"/>
      <c r="C136" s="41"/>
      <c r="D136" s="277" t="s">
        <v>281</v>
      </c>
      <c r="E136" s="41"/>
      <c r="F136" s="278" t="s">
        <v>334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281</v>
      </c>
      <c r="AU136" s="18" t="s">
        <v>76</v>
      </c>
    </row>
    <row r="137" s="13" customFormat="1">
      <c r="A137" s="13"/>
      <c r="B137" s="232"/>
      <c r="C137" s="233"/>
      <c r="D137" s="226" t="s">
        <v>155</v>
      </c>
      <c r="E137" s="234" t="s">
        <v>19</v>
      </c>
      <c r="F137" s="235" t="s">
        <v>335</v>
      </c>
      <c r="G137" s="233"/>
      <c r="H137" s="236">
        <v>-21.869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155</v>
      </c>
      <c r="AU137" s="242" t="s">
        <v>76</v>
      </c>
      <c r="AV137" s="13" t="s">
        <v>78</v>
      </c>
      <c r="AW137" s="13" t="s">
        <v>31</v>
      </c>
      <c r="AX137" s="13" t="s">
        <v>69</v>
      </c>
      <c r="AY137" s="242" t="s">
        <v>136</v>
      </c>
    </row>
    <row r="138" s="13" customFormat="1">
      <c r="A138" s="13"/>
      <c r="B138" s="232"/>
      <c r="C138" s="233"/>
      <c r="D138" s="226" t="s">
        <v>155</v>
      </c>
      <c r="E138" s="234" t="s">
        <v>19</v>
      </c>
      <c r="F138" s="235" t="s">
        <v>312</v>
      </c>
      <c r="G138" s="233"/>
      <c r="H138" s="236">
        <v>76.879000000000005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155</v>
      </c>
      <c r="AU138" s="242" t="s">
        <v>76</v>
      </c>
      <c r="AV138" s="13" t="s">
        <v>78</v>
      </c>
      <c r="AW138" s="13" t="s">
        <v>31</v>
      </c>
      <c r="AX138" s="13" t="s">
        <v>69</v>
      </c>
      <c r="AY138" s="242" t="s">
        <v>136</v>
      </c>
    </row>
    <row r="139" s="14" customFormat="1">
      <c r="A139" s="14"/>
      <c r="B139" s="243"/>
      <c r="C139" s="244"/>
      <c r="D139" s="226" t="s">
        <v>155</v>
      </c>
      <c r="E139" s="245" t="s">
        <v>19</v>
      </c>
      <c r="F139" s="246" t="s">
        <v>157</v>
      </c>
      <c r="G139" s="244"/>
      <c r="H139" s="247">
        <v>55.010000000000005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155</v>
      </c>
      <c r="AU139" s="253" t="s">
        <v>76</v>
      </c>
      <c r="AV139" s="14" t="s">
        <v>144</v>
      </c>
      <c r="AW139" s="14" t="s">
        <v>31</v>
      </c>
      <c r="AX139" s="14" t="s">
        <v>76</v>
      </c>
      <c r="AY139" s="253" t="s">
        <v>136</v>
      </c>
    </row>
    <row r="140" s="2" customFormat="1" ht="16.5" customHeight="1">
      <c r="A140" s="39"/>
      <c r="B140" s="40"/>
      <c r="C140" s="213" t="s">
        <v>194</v>
      </c>
      <c r="D140" s="213" t="s">
        <v>139</v>
      </c>
      <c r="E140" s="214" t="s">
        <v>336</v>
      </c>
      <c r="F140" s="215" t="s">
        <v>337</v>
      </c>
      <c r="G140" s="216" t="s">
        <v>277</v>
      </c>
      <c r="H140" s="217">
        <v>60</v>
      </c>
      <c r="I140" s="218"/>
      <c r="J140" s="219">
        <f>ROUND(I140*H140,2)</f>
        <v>0</v>
      </c>
      <c r="K140" s="215" t="s">
        <v>278</v>
      </c>
      <c r="L140" s="45"/>
      <c r="M140" s="220" t="s">
        <v>19</v>
      </c>
      <c r="N140" s="221" t="s">
        <v>40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144</v>
      </c>
      <c r="AT140" s="224" t="s">
        <v>139</v>
      </c>
      <c r="AU140" s="224" t="s">
        <v>76</v>
      </c>
      <c r="AY140" s="18" t="s">
        <v>136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76</v>
      </c>
      <c r="BK140" s="225">
        <f>ROUND(I140*H140,2)</f>
        <v>0</v>
      </c>
      <c r="BL140" s="18" t="s">
        <v>144</v>
      </c>
      <c r="BM140" s="224" t="s">
        <v>338</v>
      </c>
    </row>
    <row r="141" s="2" customFormat="1">
      <c r="A141" s="39"/>
      <c r="B141" s="40"/>
      <c r="C141" s="41"/>
      <c r="D141" s="226" t="s">
        <v>146</v>
      </c>
      <c r="E141" s="41"/>
      <c r="F141" s="227" t="s">
        <v>339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76</v>
      </c>
    </row>
    <row r="142" s="2" customFormat="1">
      <c r="A142" s="39"/>
      <c r="B142" s="40"/>
      <c r="C142" s="41"/>
      <c r="D142" s="277" t="s">
        <v>281</v>
      </c>
      <c r="E142" s="41"/>
      <c r="F142" s="278" t="s">
        <v>340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281</v>
      </c>
      <c r="AU142" s="18" t="s">
        <v>76</v>
      </c>
    </row>
    <row r="143" s="13" customFormat="1">
      <c r="A143" s="13"/>
      <c r="B143" s="232"/>
      <c r="C143" s="233"/>
      <c r="D143" s="226" t="s">
        <v>155</v>
      </c>
      <c r="E143" s="234" t="s">
        <v>19</v>
      </c>
      <c r="F143" s="235" t="s">
        <v>341</v>
      </c>
      <c r="G143" s="233"/>
      <c r="H143" s="236">
        <v>60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155</v>
      </c>
      <c r="AU143" s="242" t="s">
        <v>76</v>
      </c>
      <c r="AV143" s="13" t="s">
        <v>78</v>
      </c>
      <c r="AW143" s="13" t="s">
        <v>31</v>
      </c>
      <c r="AX143" s="13" t="s">
        <v>76</v>
      </c>
      <c r="AY143" s="242" t="s">
        <v>136</v>
      </c>
    </row>
    <row r="144" s="2" customFormat="1" ht="16.5" customHeight="1">
      <c r="A144" s="39"/>
      <c r="B144" s="40"/>
      <c r="C144" s="254" t="s">
        <v>198</v>
      </c>
      <c r="D144" s="254" t="s">
        <v>186</v>
      </c>
      <c r="E144" s="255" t="s">
        <v>342</v>
      </c>
      <c r="F144" s="256" t="s">
        <v>343</v>
      </c>
      <c r="G144" s="257" t="s">
        <v>221</v>
      </c>
      <c r="H144" s="258">
        <v>49.509</v>
      </c>
      <c r="I144" s="259"/>
      <c r="J144" s="260">
        <f>ROUND(I144*H144,2)</f>
        <v>0</v>
      </c>
      <c r="K144" s="256" t="s">
        <v>278</v>
      </c>
      <c r="L144" s="261"/>
      <c r="M144" s="262" t="s">
        <v>19</v>
      </c>
      <c r="N144" s="263" t="s">
        <v>40</v>
      </c>
      <c r="O144" s="85"/>
      <c r="P144" s="222">
        <f>O144*H144</f>
        <v>0</v>
      </c>
      <c r="Q144" s="222">
        <v>1</v>
      </c>
      <c r="R144" s="222">
        <f>Q144*H144</f>
        <v>49.509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185</v>
      </c>
      <c r="AT144" s="224" t="s">
        <v>186</v>
      </c>
      <c r="AU144" s="224" t="s">
        <v>76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76</v>
      </c>
      <c r="BK144" s="225">
        <f>ROUND(I144*H144,2)</f>
        <v>0</v>
      </c>
      <c r="BL144" s="18" t="s">
        <v>144</v>
      </c>
      <c r="BM144" s="224" t="s">
        <v>344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343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76</v>
      </c>
    </row>
    <row r="146" s="13" customFormat="1">
      <c r="A146" s="13"/>
      <c r="B146" s="232"/>
      <c r="C146" s="233"/>
      <c r="D146" s="226" t="s">
        <v>155</v>
      </c>
      <c r="E146" s="234" t="s">
        <v>19</v>
      </c>
      <c r="F146" s="235" t="s">
        <v>345</v>
      </c>
      <c r="G146" s="233"/>
      <c r="H146" s="236">
        <v>49.509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136</v>
      </c>
    </row>
    <row r="147" s="2" customFormat="1" ht="16.5" customHeight="1">
      <c r="A147" s="39"/>
      <c r="B147" s="40"/>
      <c r="C147" s="213" t="s">
        <v>202</v>
      </c>
      <c r="D147" s="213" t="s">
        <v>139</v>
      </c>
      <c r="E147" s="214" t="s">
        <v>346</v>
      </c>
      <c r="F147" s="215" t="s">
        <v>347</v>
      </c>
      <c r="G147" s="216" t="s">
        <v>221</v>
      </c>
      <c r="H147" s="217">
        <v>69.191000000000002</v>
      </c>
      <c r="I147" s="218"/>
      <c r="J147" s="219">
        <f>ROUND(I147*H147,2)</f>
        <v>0</v>
      </c>
      <c r="K147" s="215" t="s">
        <v>278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144</v>
      </c>
      <c r="AT147" s="224" t="s">
        <v>139</v>
      </c>
      <c r="AU147" s="224" t="s">
        <v>76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144</v>
      </c>
      <c r="BM147" s="224" t="s">
        <v>348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349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76</v>
      </c>
    </row>
    <row r="149" s="2" customFormat="1">
      <c r="A149" s="39"/>
      <c r="B149" s="40"/>
      <c r="C149" s="41"/>
      <c r="D149" s="277" t="s">
        <v>281</v>
      </c>
      <c r="E149" s="41"/>
      <c r="F149" s="278" t="s">
        <v>350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281</v>
      </c>
      <c r="AU149" s="18" t="s">
        <v>76</v>
      </c>
    </row>
    <row r="150" s="13" customFormat="1">
      <c r="A150" s="13"/>
      <c r="B150" s="232"/>
      <c r="C150" s="233"/>
      <c r="D150" s="226" t="s">
        <v>155</v>
      </c>
      <c r="E150" s="234" t="s">
        <v>19</v>
      </c>
      <c r="F150" s="235" t="s">
        <v>351</v>
      </c>
      <c r="G150" s="233"/>
      <c r="H150" s="236">
        <v>69.191000000000002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155</v>
      </c>
      <c r="AU150" s="242" t="s">
        <v>76</v>
      </c>
      <c r="AV150" s="13" t="s">
        <v>78</v>
      </c>
      <c r="AW150" s="13" t="s">
        <v>31</v>
      </c>
      <c r="AX150" s="13" t="s">
        <v>76</v>
      </c>
      <c r="AY150" s="242" t="s">
        <v>136</v>
      </c>
    </row>
    <row r="151" s="2" customFormat="1" ht="16.5" customHeight="1">
      <c r="A151" s="39"/>
      <c r="B151" s="40"/>
      <c r="C151" s="213" t="s">
        <v>209</v>
      </c>
      <c r="D151" s="213" t="s">
        <v>139</v>
      </c>
      <c r="E151" s="214" t="s">
        <v>352</v>
      </c>
      <c r="F151" s="215" t="s">
        <v>353</v>
      </c>
      <c r="G151" s="216" t="s">
        <v>277</v>
      </c>
      <c r="H151" s="217">
        <v>13.76</v>
      </c>
      <c r="I151" s="218"/>
      <c r="J151" s="219">
        <f>ROUND(I151*H151,2)</f>
        <v>0</v>
      </c>
      <c r="K151" s="215" t="s">
        <v>278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144</v>
      </c>
      <c r="AT151" s="224" t="s">
        <v>139</v>
      </c>
      <c r="AU151" s="224" t="s">
        <v>76</v>
      </c>
      <c r="AY151" s="18" t="s">
        <v>136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144</v>
      </c>
      <c r="BM151" s="224" t="s">
        <v>354</v>
      </c>
    </row>
    <row r="152" s="2" customFormat="1">
      <c r="A152" s="39"/>
      <c r="B152" s="40"/>
      <c r="C152" s="41"/>
      <c r="D152" s="226" t="s">
        <v>146</v>
      </c>
      <c r="E152" s="41"/>
      <c r="F152" s="227" t="s">
        <v>355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76</v>
      </c>
    </row>
    <row r="153" s="2" customFormat="1">
      <c r="A153" s="39"/>
      <c r="B153" s="40"/>
      <c r="C153" s="41"/>
      <c r="D153" s="277" t="s">
        <v>281</v>
      </c>
      <c r="E153" s="41"/>
      <c r="F153" s="278" t="s">
        <v>356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281</v>
      </c>
      <c r="AU153" s="18" t="s">
        <v>76</v>
      </c>
    </row>
    <row r="154" s="13" customFormat="1">
      <c r="A154" s="13"/>
      <c r="B154" s="232"/>
      <c r="C154" s="233"/>
      <c r="D154" s="226" t="s">
        <v>155</v>
      </c>
      <c r="E154" s="234" t="s">
        <v>19</v>
      </c>
      <c r="F154" s="235" t="s">
        <v>357</v>
      </c>
      <c r="G154" s="233"/>
      <c r="H154" s="236">
        <v>13.76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155</v>
      </c>
      <c r="AU154" s="242" t="s">
        <v>76</v>
      </c>
      <c r="AV154" s="13" t="s">
        <v>78</v>
      </c>
      <c r="AW154" s="13" t="s">
        <v>31</v>
      </c>
      <c r="AX154" s="13" t="s">
        <v>76</v>
      </c>
      <c r="AY154" s="242" t="s">
        <v>136</v>
      </c>
    </row>
    <row r="155" s="2" customFormat="1" ht="16.5" customHeight="1">
      <c r="A155" s="39"/>
      <c r="B155" s="40"/>
      <c r="C155" s="213" t="s">
        <v>214</v>
      </c>
      <c r="D155" s="213" t="s">
        <v>139</v>
      </c>
      <c r="E155" s="214" t="s">
        <v>358</v>
      </c>
      <c r="F155" s="215" t="s">
        <v>359</v>
      </c>
      <c r="G155" s="216" t="s">
        <v>277</v>
      </c>
      <c r="H155" s="217">
        <v>42</v>
      </c>
      <c r="I155" s="218"/>
      <c r="J155" s="219">
        <f>ROUND(I155*H155,2)</f>
        <v>0</v>
      </c>
      <c r="K155" s="215" t="s">
        <v>278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144</v>
      </c>
      <c r="AT155" s="224" t="s">
        <v>139</v>
      </c>
      <c r="AU155" s="224" t="s">
        <v>76</v>
      </c>
      <c r="AY155" s="18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144</v>
      </c>
      <c r="BM155" s="224" t="s">
        <v>360</v>
      </c>
    </row>
    <row r="156" s="2" customFormat="1">
      <c r="A156" s="39"/>
      <c r="B156" s="40"/>
      <c r="C156" s="41"/>
      <c r="D156" s="226" t="s">
        <v>146</v>
      </c>
      <c r="E156" s="41"/>
      <c r="F156" s="227" t="s">
        <v>361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76</v>
      </c>
    </row>
    <row r="157" s="2" customFormat="1">
      <c r="A157" s="39"/>
      <c r="B157" s="40"/>
      <c r="C157" s="41"/>
      <c r="D157" s="277" t="s">
        <v>281</v>
      </c>
      <c r="E157" s="41"/>
      <c r="F157" s="278" t="s">
        <v>362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281</v>
      </c>
      <c r="AU157" s="18" t="s">
        <v>76</v>
      </c>
    </row>
    <row r="158" s="13" customFormat="1">
      <c r="A158" s="13"/>
      <c r="B158" s="232"/>
      <c r="C158" s="233"/>
      <c r="D158" s="226" t="s">
        <v>155</v>
      </c>
      <c r="E158" s="234" t="s">
        <v>19</v>
      </c>
      <c r="F158" s="235" t="s">
        <v>363</v>
      </c>
      <c r="G158" s="233"/>
      <c r="H158" s="236">
        <v>42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155</v>
      </c>
      <c r="AU158" s="242" t="s">
        <v>76</v>
      </c>
      <c r="AV158" s="13" t="s">
        <v>78</v>
      </c>
      <c r="AW158" s="13" t="s">
        <v>31</v>
      </c>
      <c r="AX158" s="13" t="s">
        <v>76</v>
      </c>
      <c r="AY158" s="242" t="s">
        <v>136</v>
      </c>
    </row>
    <row r="159" s="2" customFormat="1" ht="16.5" customHeight="1">
      <c r="A159" s="39"/>
      <c r="B159" s="40"/>
      <c r="C159" s="213" t="s">
        <v>8</v>
      </c>
      <c r="D159" s="213" t="s">
        <v>139</v>
      </c>
      <c r="E159" s="214" t="s">
        <v>364</v>
      </c>
      <c r="F159" s="215" t="s">
        <v>365</v>
      </c>
      <c r="G159" s="216" t="s">
        <v>277</v>
      </c>
      <c r="H159" s="217">
        <v>80</v>
      </c>
      <c r="I159" s="218"/>
      <c r="J159" s="219">
        <f>ROUND(I159*H159,2)</f>
        <v>0</v>
      </c>
      <c r="K159" s="215" t="s">
        <v>278</v>
      </c>
      <c r="L159" s="45"/>
      <c r="M159" s="220" t="s">
        <v>19</v>
      </c>
      <c r="N159" s="221" t="s">
        <v>40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144</v>
      </c>
      <c r="AT159" s="224" t="s">
        <v>139</v>
      </c>
      <c r="AU159" s="224" t="s">
        <v>76</v>
      </c>
      <c r="AY159" s="18" t="s">
        <v>136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76</v>
      </c>
      <c r="BK159" s="225">
        <f>ROUND(I159*H159,2)</f>
        <v>0</v>
      </c>
      <c r="BL159" s="18" t="s">
        <v>144</v>
      </c>
      <c r="BM159" s="224" t="s">
        <v>366</v>
      </c>
    </row>
    <row r="160" s="2" customFormat="1">
      <c r="A160" s="39"/>
      <c r="B160" s="40"/>
      <c r="C160" s="41"/>
      <c r="D160" s="226" t="s">
        <v>146</v>
      </c>
      <c r="E160" s="41"/>
      <c r="F160" s="227" t="s">
        <v>367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76</v>
      </c>
    </row>
    <row r="161" s="2" customFormat="1">
      <c r="A161" s="39"/>
      <c r="B161" s="40"/>
      <c r="C161" s="41"/>
      <c r="D161" s="277" t="s">
        <v>281</v>
      </c>
      <c r="E161" s="41"/>
      <c r="F161" s="278" t="s">
        <v>368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281</v>
      </c>
      <c r="AU161" s="18" t="s">
        <v>76</v>
      </c>
    </row>
    <row r="162" s="13" customFormat="1">
      <c r="A162" s="13"/>
      <c r="B162" s="232"/>
      <c r="C162" s="233"/>
      <c r="D162" s="226" t="s">
        <v>155</v>
      </c>
      <c r="E162" s="234" t="s">
        <v>19</v>
      </c>
      <c r="F162" s="235" t="s">
        <v>369</v>
      </c>
      <c r="G162" s="233"/>
      <c r="H162" s="236">
        <v>80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155</v>
      </c>
      <c r="AU162" s="242" t="s">
        <v>76</v>
      </c>
      <c r="AV162" s="13" t="s">
        <v>78</v>
      </c>
      <c r="AW162" s="13" t="s">
        <v>31</v>
      </c>
      <c r="AX162" s="13" t="s">
        <v>76</v>
      </c>
      <c r="AY162" s="242" t="s">
        <v>136</v>
      </c>
    </row>
    <row r="163" s="2" customFormat="1" ht="16.5" customHeight="1">
      <c r="A163" s="39"/>
      <c r="B163" s="40"/>
      <c r="C163" s="213" t="s">
        <v>225</v>
      </c>
      <c r="D163" s="213" t="s">
        <v>139</v>
      </c>
      <c r="E163" s="214" t="s">
        <v>370</v>
      </c>
      <c r="F163" s="215" t="s">
        <v>371</v>
      </c>
      <c r="G163" s="216" t="s">
        <v>277</v>
      </c>
      <c r="H163" s="217">
        <v>40</v>
      </c>
      <c r="I163" s="218"/>
      <c r="J163" s="219">
        <f>ROUND(I163*H163,2)</f>
        <v>0</v>
      </c>
      <c r="K163" s="215" t="s">
        <v>278</v>
      </c>
      <c r="L163" s="45"/>
      <c r="M163" s="220" t="s">
        <v>19</v>
      </c>
      <c r="N163" s="221" t="s">
        <v>40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144</v>
      </c>
      <c r="AT163" s="224" t="s">
        <v>139</v>
      </c>
      <c r="AU163" s="224" t="s">
        <v>76</v>
      </c>
      <c r="AY163" s="18" t="s">
        <v>136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76</v>
      </c>
      <c r="BK163" s="225">
        <f>ROUND(I163*H163,2)</f>
        <v>0</v>
      </c>
      <c r="BL163" s="18" t="s">
        <v>144</v>
      </c>
      <c r="BM163" s="224" t="s">
        <v>372</v>
      </c>
    </row>
    <row r="164" s="2" customFormat="1">
      <c r="A164" s="39"/>
      <c r="B164" s="40"/>
      <c r="C164" s="41"/>
      <c r="D164" s="226" t="s">
        <v>146</v>
      </c>
      <c r="E164" s="41"/>
      <c r="F164" s="227" t="s">
        <v>373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76</v>
      </c>
    </row>
    <row r="165" s="2" customFormat="1">
      <c r="A165" s="39"/>
      <c r="B165" s="40"/>
      <c r="C165" s="41"/>
      <c r="D165" s="277" t="s">
        <v>281</v>
      </c>
      <c r="E165" s="41"/>
      <c r="F165" s="278" t="s">
        <v>374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281</v>
      </c>
      <c r="AU165" s="18" t="s">
        <v>76</v>
      </c>
    </row>
    <row r="166" s="13" customFormat="1">
      <c r="A166" s="13"/>
      <c r="B166" s="232"/>
      <c r="C166" s="233"/>
      <c r="D166" s="226" t="s">
        <v>155</v>
      </c>
      <c r="E166" s="234" t="s">
        <v>19</v>
      </c>
      <c r="F166" s="235" t="s">
        <v>375</v>
      </c>
      <c r="G166" s="233"/>
      <c r="H166" s="236">
        <v>20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155</v>
      </c>
      <c r="AU166" s="242" t="s">
        <v>76</v>
      </c>
      <c r="AV166" s="13" t="s">
        <v>78</v>
      </c>
      <c r="AW166" s="13" t="s">
        <v>31</v>
      </c>
      <c r="AX166" s="13" t="s">
        <v>69</v>
      </c>
      <c r="AY166" s="242" t="s">
        <v>136</v>
      </c>
    </row>
    <row r="167" s="13" customFormat="1">
      <c r="A167" s="13"/>
      <c r="B167" s="232"/>
      <c r="C167" s="233"/>
      <c r="D167" s="226" t="s">
        <v>155</v>
      </c>
      <c r="E167" s="234" t="s">
        <v>19</v>
      </c>
      <c r="F167" s="235" t="s">
        <v>376</v>
      </c>
      <c r="G167" s="233"/>
      <c r="H167" s="236">
        <v>20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155</v>
      </c>
      <c r="AU167" s="242" t="s">
        <v>76</v>
      </c>
      <c r="AV167" s="13" t="s">
        <v>78</v>
      </c>
      <c r="AW167" s="13" t="s">
        <v>31</v>
      </c>
      <c r="AX167" s="13" t="s">
        <v>69</v>
      </c>
      <c r="AY167" s="242" t="s">
        <v>136</v>
      </c>
    </row>
    <row r="168" s="14" customFormat="1">
      <c r="A168" s="14"/>
      <c r="B168" s="243"/>
      <c r="C168" s="244"/>
      <c r="D168" s="226" t="s">
        <v>155</v>
      </c>
      <c r="E168" s="245" t="s">
        <v>19</v>
      </c>
      <c r="F168" s="246" t="s">
        <v>157</v>
      </c>
      <c r="G168" s="244"/>
      <c r="H168" s="247">
        <v>40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155</v>
      </c>
      <c r="AU168" s="253" t="s">
        <v>76</v>
      </c>
      <c r="AV168" s="14" t="s">
        <v>144</v>
      </c>
      <c r="AW168" s="14" t="s">
        <v>31</v>
      </c>
      <c r="AX168" s="14" t="s">
        <v>76</v>
      </c>
      <c r="AY168" s="253" t="s">
        <v>136</v>
      </c>
    </row>
    <row r="169" s="2" customFormat="1" ht="16.5" customHeight="1">
      <c r="A169" s="39"/>
      <c r="B169" s="40"/>
      <c r="C169" s="213" t="s">
        <v>231</v>
      </c>
      <c r="D169" s="213" t="s">
        <v>139</v>
      </c>
      <c r="E169" s="214" t="s">
        <v>377</v>
      </c>
      <c r="F169" s="215" t="s">
        <v>378</v>
      </c>
      <c r="G169" s="216" t="s">
        <v>277</v>
      </c>
      <c r="H169" s="217">
        <v>40</v>
      </c>
      <c r="I169" s="218"/>
      <c r="J169" s="219">
        <f>ROUND(I169*H169,2)</f>
        <v>0</v>
      </c>
      <c r="K169" s="215" t="s">
        <v>278</v>
      </c>
      <c r="L169" s="45"/>
      <c r="M169" s="220" t="s">
        <v>19</v>
      </c>
      <c r="N169" s="221" t="s">
        <v>40</v>
      </c>
      <c r="O169" s="85"/>
      <c r="P169" s="222">
        <f>O169*H169</f>
        <v>0</v>
      </c>
      <c r="Q169" s="222">
        <v>0.0039712000000000003</v>
      </c>
      <c r="R169" s="222">
        <f>Q169*H169</f>
        <v>0.15884800000000002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144</v>
      </c>
      <c r="AT169" s="224" t="s">
        <v>139</v>
      </c>
      <c r="AU169" s="224" t="s">
        <v>76</v>
      </c>
      <c r="AY169" s="18" t="s">
        <v>136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76</v>
      </c>
      <c r="BK169" s="225">
        <f>ROUND(I169*H169,2)</f>
        <v>0</v>
      </c>
      <c r="BL169" s="18" t="s">
        <v>144</v>
      </c>
      <c r="BM169" s="224" t="s">
        <v>379</v>
      </c>
    </row>
    <row r="170" s="2" customFormat="1">
      <c r="A170" s="39"/>
      <c r="B170" s="40"/>
      <c r="C170" s="41"/>
      <c r="D170" s="226" t="s">
        <v>146</v>
      </c>
      <c r="E170" s="41"/>
      <c r="F170" s="227" t="s">
        <v>378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76</v>
      </c>
    </row>
    <row r="171" s="2" customFormat="1">
      <c r="A171" s="39"/>
      <c r="B171" s="40"/>
      <c r="C171" s="41"/>
      <c r="D171" s="277" t="s">
        <v>281</v>
      </c>
      <c r="E171" s="41"/>
      <c r="F171" s="278" t="s">
        <v>380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281</v>
      </c>
      <c r="AU171" s="18" t="s">
        <v>76</v>
      </c>
    </row>
    <row r="172" s="13" customFormat="1">
      <c r="A172" s="13"/>
      <c r="B172" s="232"/>
      <c r="C172" s="233"/>
      <c r="D172" s="226" t="s">
        <v>155</v>
      </c>
      <c r="E172" s="234" t="s">
        <v>19</v>
      </c>
      <c r="F172" s="235" t="s">
        <v>381</v>
      </c>
      <c r="G172" s="233"/>
      <c r="H172" s="236">
        <v>40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155</v>
      </c>
      <c r="AU172" s="242" t="s">
        <v>76</v>
      </c>
      <c r="AV172" s="13" t="s">
        <v>78</v>
      </c>
      <c r="AW172" s="13" t="s">
        <v>31</v>
      </c>
      <c r="AX172" s="13" t="s">
        <v>76</v>
      </c>
      <c r="AY172" s="242" t="s">
        <v>136</v>
      </c>
    </row>
    <row r="173" s="2" customFormat="1" ht="16.5" customHeight="1">
      <c r="A173" s="39"/>
      <c r="B173" s="40"/>
      <c r="C173" s="254" t="s">
        <v>240</v>
      </c>
      <c r="D173" s="254" t="s">
        <v>186</v>
      </c>
      <c r="E173" s="255" t="s">
        <v>382</v>
      </c>
      <c r="F173" s="256" t="s">
        <v>383</v>
      </c>
      <c r="G173" s="257" t="s">
        <v>384</v>
      </c>
      <c r="H173" s="258">
        <v>1</v>
      </c>
      <c r="I173" s="259"/>
      <c r="J173" s="260">
        <f>ROUND(I173*H173,2)</f>
        <v>0</v>
      </c>
      <c r="K173" s="256" t="s">
        <v>278</v>
      </c>
      <c r="L173" s="261"/>
      <c r="M173" s="262" t="s">
        <v>19</v>
      </c>
      <c r="N173" s="263" t="s">
        <v>40</v>
      </c>
      <c r="O173" s="85"/>
      <c r="P173" s="222">
        <f>O173*H173</f>
        <v>0</v>
      </c>
      <c r="Q173" s="222">
        <v>0.001</v>
      </c>
      <c r="R173" s="222">
        <f>Q173*H173</f>
        <v>0.001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185</v>
      </c>
      <c r="AT173" s="224" t="s">
        <v>186</v>
      </c>
      <c r="AU173" s="224" t="s">
        <v>76</v>
      </c>
      <c r="AY173" s="18" t="s">
        <v>136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76</v>
      </c>
      <c r="BK173" s="225">
        <f>ROUND(I173*H173,2)</f>
        <v>0</v>
      </c>
      <c r="BL173" s="18" t="s">
        <v>144</v>
      </c>
      <c r="BM173" s="224" t="s">
        <v>385</v>
      </c>
    </row>
    <row r="174" s="2" customFormat="1">
      <c r="A174" s="39"/>
      <c r="B174" s="40"/>
      <c r="C174" s="41"/>
      <c r="D174" s="226" t="s">
        <v>146</v>
      </c>
      <c r="E174" s="41"/>
      <c r="F174" s="227" t="s">
        <v>383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76</v>
      </c>
    </row>
    <row r="175" s="13" customFormat="1">
      <c r="A175" s="13"/>
      <c r="B175" s="232"/>
      <c r="C175" s="233"/>
      <c r="D175" s="226" t="s">
        <v>155</v>
      </c>
      <c r="E175" s="234" t="s">
        <v>19</v>
      </c>
      <c r="F175" s="235" t="s">
        <v>386</v>
      </c>
      <c r="G175" s="233"/>
      <c r="H175" s="236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155</v>
      </c>
      <c r="AU175" s="242" t="s">
        <v>76</v>
      </c>
      <c r="AV175" s="13" t="s">
        <v>78</v>
      </c>
      <c r="AW175" s="13" t="s">
        <v>31</v>
      </c>
      <c r="AX175" s="13" t="s">
        <v>76</v>
      </c>
      <c r="AY175" s="242" t="s">
        <v>136</v>
      </c>
    </row>
    <row r="176" s="12" customFormat="1" ht="25.92" customHeight="1">
      <c r="A176" s="12"/>
      <c r="B176" s="197"/>
      <c r="C176" s="198"/>
      <c r="D176" s="199" t="s">
        <v>68</v>
      </c>
      <c r="E176" s="200" t="s">
        <v>78</v>
      </c>
      <c r="F176" s="200" t="s">
        <v>387</v>
      </c>
      <c r="G176" s="198"/>
      <c r="H176" s="198"/>
      <c r="I176" s="201"/>
      <c r="J176" s="202">
        <f>BK176</f>
        <v>0</v>
      </c>
      <c r="K176" s="198"/>
      <c r="L176" s="203"/>
      <c r="M176" s="204"/>
      <c r="N176" s="205"/>
      <c r="O176" s="205"/>
      <c r="P176" s="206">
        <f>P177+SUM(P178:P216)</f>
        <v>0</v>
      </c>
      <c r="Q176" s="205"/>
      <c r="R176" s="206">
        <f>R177+SUM(R178:R216)</f>
        <v>21.854339373199998</v>
      </c>
      <c r="S176" s="205"/>
      <c r="T176" s="207">
        <f>T177+SUM(T178:T216)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76</v>
      </c>
      <c r="AT176" s="209" t="s">
        <v>68</v>
      </c>
      <c r="AU176" s="209" t="s">
        <v>69</v>
      </c>
      <c r="AY176" s="208" t="s">
        <v>136</v>
      </c>
      <c r="BK176" s="210">
        <f>BK177+SUM(BK178:BK216)</f>
        <v>0</v>
      </c>
    </row>
    <row r="177" s="2" customFormat="1" ht="16.5" customHeight="1">
      <c r="A177" s="39"/>
      <c r="B177" s="40"/>
      <c r="C177" s="213" t="s">
        <v>246</v>
      </c>
      <c r="D177" s="213" t="s">
        <v>139</v>
      </c>
      <c r="E177" s="214" t="s">
        <v>388</v>
      </c>
      <c r="F177" s="215" t="s">
        <v>389</v>
      </c>
      <c r="G177" s="216" t="s">
        <v>150</v>
      </c>
      <c r="H177" s="217">
        <v>2.2000000000000002</v>
      </c>
      <c r="I177" s="218"/>
      <c r="J177" s="219">
        <f>ROUND(I177*H177,2)</f>
        <v>0</v>
      </c>
      <c r="K177" s="215" t="s">
        <v>278</v>
      </c>
      <c r="L177" s="45"/>
      <c r="M177" s="220" t="s">
        <v>19</v>
      </c>
      <c r="N177" s="221" t="s">
        <v>40</v>
      </c>
      <c r="O177" s="85"/>
      <c r="P177" s="222">
        <f>O177*H177</f>
        <v>0</v>
      </c>
      <c r="Q177" s="222">
        <v>2.1600000000000001</v>
      </c>
      <c r="R177" s="222">
        <f>Q177*H177</f>
        <v>4.7520000000000007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144</v>
      </c>
      <c r="AT177" s="224" t="s">
        <v>139</v>
      </c>
      <c r="AU177" s="224" t="s">
        <v>76</v>
      </c>
      <c r="AY177" s="18" t="s">
        <v>136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76</v>
      </c>
      <c r="BK177" s="225">
        <f>ROUND(I177*H177,2)</f>
        <v>0</v>
      </c>
      <c r="BL177" s="18" t="s">
        <v>144</v>
      </c>
      <c r="BM177" s="224" t="s">
        <v>390</v>
      </c>
    </row>
    <row r="178" s="2" customFormat="1">
      <c r="A178" s="39"/>
      <c r="B178" s="40"/>
      <c r="C178" s="41"/>
      <c r="D178" s="226" t="s">
        <v>146</v>
      </c>
      <c r="E178" s="41"/>
      <c r="F178" s="227" t="s">
        <v>391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76</v>
      </c>
    </row>
    <row r="179" s="2" customFormat="1">
      <c r="A179" s="39"/>
      <c r="B179" s="40"/>
      <c r="C179" s="41"/>
      <c r="D179" s="277" t="s">
        <v>281</v>
      </c>
      <c r="E179" s="41"/>
      <c r="F179" s="278" t="s">
        <v>392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281</v>
      </c>
      <c r="AU179" s="18" t="s">
        <v>76</v>
      </c>
    </row>
    <row r="180" s="13" customFormat="1">
      <c r="A180" s="13"/>
      <c r="B180" s="232"/>
      <c r="C180" s="233"/>
      <c r="D180" s="226" t="s">
        <v>155</v>
      </c>
      <c r="E180" s="234" t="s">
        <v>19</v>
      </c>
      <c r="F180" s="235" t="s">
        <v>393</v>
      </c>
      <c r="G180" s="233"/>
      <c r="H180" s="236">
        <v>2.2000000000000002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155</v>
      </c>
      <c r="AU180" s="242" t="s">
        <v>76</v>
      </c>
      <c r="AV180" s="13" t="s">
        <v>78</v>
      </c>
      <c r="AW180" s="13" t="s">
        <v>31</v>
      </c>
      <c r="AX180" s="13" t="s">
        <v>76</v>
      </c>
      <c r="AY180" s="242" t="s">
        <v>136</v>
      </c>
    </row>
    <row r="181" s="2" customFormat="1" ht="16.5" customHeight="1">
      <c r="A181" s="39"/>
      <c r="B181" s="40"/>
      <c r="C181" s="213" t="s">
        <v>252</v>
      </c>
      <c r="D181" s="213" t="s">
        <v>139</v>
      </c>
      <c r="E181" s="214" t="s">
        <v>394</v>
      </c>
      <c r="F181" s="215" t="s">
        <v>395</v>
      </c>
      <c r="G181" s="216" t="s">
        <v>150</v>
      </c>
      <c r="H181" s="217">
        <v>1.71</v>
      </c>
      <c r="I181" s="218"/>
      <c r="J181" s="219">
        <f>ROUND(I181*H181,2)</f>
        <v>0</v>
      </c>
      <c r="K181" s="215" t="s">
        <v>278</v>
      </c>
      <c r="L181" s="45"/>
      <c r="M181" s="220" t="s">
        <v>19</v>
      </c>
      <c r="N181" s="221" t="s">
        <v>40</v>
      </c>
      <c r="O181" s="85"/>
      <c r="P181" s="222">
        <f>O181*H181</f>
        <v>0</v>
      </c>
      <c r="Q181" s="222">
        <v>2.3457880000000002</v>
      </c>
      <c r="R181" s="222">
        <f>Q181*H181</f>
        <v>4.0112974800000005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144</v>
      </c>
      <c r="AT181" s="224" t="s">
        <v>139</v>
      </c>
      <c r="AU181" s="224" t="s">
        <v>76</v>
      </c>
      <c r="AY181" s="18" t="s">
        <v>136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76</v>
      </c>
      <c r="BK181" s="225">
        <f>ROUND(I181*H181,2)</f>
        <v>0</v>
      </c>
      <c r="BL181" s="18" t="s">
        <v>144</v>
      </c>
      <c r="BM181" s="224" t="s">
        <v>396</v>
      </c>
    </row>
    <row r="182" s="2" customFormat="1">
      <c r="A182" s="39"/>
      <c r="B182" s="40"/>
      <c r="C182" s="41"/>
      <c r="D182" s="226" t="s">
        <v>146</v>
      </c>
      <c r="E182" s="41"/>
      <c r="F182" s="227" t="s">
        <v>397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76</v>
      </c>
    </row>
    <row r="183" s="2" customFormat="1">
      <c r="A183" s="39"/>
      <c r="B183" s="40"/>
      <c r="C183" s="41"/>
      <c r="D183" s="277" t="s">
        <v>281</v>
      </c>
      <c r="E183" s="41"/>
      <c r="F183" s="278" t="s">
        <v>398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281</v>
      </c>
      <c r="AU183" s="18" t="s">
        <v>76</v>
      </c>
    </row>
    <row r="184" s="13" customFormat="1">
      <c r="A184" s="13"/>
      <c r="B184" s="232"/>
      <c r="C184" s="233"/>
      <c r="D184" s="226" t="s">
        <v>155</v>
      </c>
      <c r="E184" s="234" t="s">
        <v>19</v>
      </c>
      <c r="F184" s="235" t="s">
        <v>399</v>
      </c>
      <c r="G184" s="233"/>
      <c r="H184" s="236">
        <v>0.52000000000000002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155</v>
      </c>
      <c r="AU184" s="242" t="s">
        <v>76</v>
      </c>
      <c r="AV184" s="13" t="s">
        <v>78</v>
      </c>
      <c r="AW184" s="13" t="s">
        <v>31</v>
      </c>
      <c r="AX184" s="13" t="s">
        <v>69</v>
      </c>
      <c r="AY184" s="242" t="s">
        <v>136</v>
      </c>
    </row>
    <row r="185" s="13" customFormat="1">
      <c r="A185" s="13"/>
      <c r="B185" s="232"/>
      <c r="C185" s="233"/>
      <c r="D185" s="226" t="s">
        <v>155</v>
      </c>
      <c r="E185" s="234" t="s">
        <v>19</v>
      </c>
      <c r="F185" s="235" t="s">
        <v>400</v>
      </c>
      <c r="G185" s="233"/>
      <c r="H185" s="236">
        <v>1.19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155</v>
      </c>
      <c r="AU185" s="242" t="s">
        <v>76</v>
      </c>
      <c r="AV185" s="13" t="s">
        <v>78</v>
      </c>
      <c r="AW185" s="13" t="s">
        <v>31</v>
      </c>
      <c r="AX185" s="13" t="s">
        <v>69</v>
      </c>
      <c r="AY185" s="242" t="s">
        <v>136</v>
      </c>
    </row>
    <row r="186" s="14" customFormat="1">
      <c r="A186" s="14"/>
      <c r="B186" s="243"/>
      <c r="C186" s="244"/>
      <c r="D186" s="226" t="s">
        <v>155</v>
      </c>
      <c r="E186" s="245" t="s">
        <v>19</v>
      </c>
      <c r="F186" s="246" t="s">
        <v>157</v>
      </c>
      <c r="G186" s="244"/>
      <c r="H186" s="247">
        <v>1.71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155</v>
      </c>
      <c r="AU186" s="253" t="s">
        <v>76</v>
      </c>
      <c r="AV186" s="14" t="s">
        <v>144</v>
      </c>
      <c r="AW186" s="14" t="s">
        <v>31</v>
      </c>
      <c r="AX186" s="14" t="s">
        <v>76</v>
      </c>
      <c r="AY186" s="253" t="s">
        <v>136</v>
      </c>
    </row>
    <row r="187" s="2" customFormat="1" ht="16.5" customHeight="1">
      <c r="A187" s="39"/>
      <c r="B187" s="40"/>
      <c r="C187" s="213" t="s">
        <v>7</v>
      </c>
      <c r="D187" s="213" t="s">
        <v>139</v>
      </c>
      <c r="E187" s="214" t="s">
        <v>401</v>
      </c>
      <c r="F187" s="215" t="s">
        <v>402</v>
      </c>
      <c r="G187" s="216" t="s">
        <v>150</v>
      </c>
      <c r="H187" s="217">
        <v>3.1899999999999999</v>
      </c>
      <c r="I187" s="218"/>
      <c r="J187" s="219">
        <f>ROUND(I187*H187,2)</f>
        <v>0</v>
      </c>
      <c r="K187" s="215" t="s">
        <v>278</v>
      </c>
      <c r="L187" s="45"/>
      <c r="M187" s="220" t="s">
        <v>19</v>
      </c>
      <c r="N187" s="221" t="s">
        <v>40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144</v>
      </c>
      <c r="AT187" s="224" t="s">
        <v>139</v>
      </c>
      <c r="AU187" s="224" t="s">
        <v>76</v>
      </c>
      <c r="AY187" s="18" t="s">
        <v>136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76</v>
      </c>
      <c r="BK187" s="225">
        <f>ROUND(I187*H187,2)</f>
        <v>0</v>
      </c>
      <c r="BL187" s="18" t="s">
        <v>144</v>
      </c>
      <c r="BM187" s="224" t="s">
        <v>403</v>
      </c>
    </row>
    <row r="188" s="2" customFormat="1">
      <c r="A188" s="39"/>
      <c r="B188" s="40"/>
      <c r="C188" s="41"/>
      <c r="D188" s="226" t="s">
        <v>146</v>
      </c>
      <c r="E188" s="41"/>
      <c r="F188" s="227" t="s">
        <v>404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76</v>
      </c>
    </row>
    <row r="189" s="2" customFormat="1">
      <c r="A189" s="39"/>
      <c r="B189" s="40"/>
      <c r="C189" s="41"/>
      <c r="D189" s="277" t="s">
        <v>281</v>
      </c>
      <c r="E189" s="41"/>
      <c r="F189" s="278" t="s">
        <v>405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281</v>
      </c>
      <c r="AU189" s="18" t="s">
        <v>76</v>
      </c>
    </row>
    <row r="190" s="13" customFormat="1">
      <c r="A190" s="13"/>
      <c r="B190" s="232"/>
      <c r="C190" s="233"/>
      <c r="D190" s="226" t="s">
        <v>155</v>
      </c>
      <c r="E190" s="234" t="s">
        <v>19</v>
      </c>
      <c r="F190" s="235" t="s">
        <v>406</v>
      </c>
      <c r="G190" s="233"/>
      <c r="H190" s="236">
        <v>3.1899999999999999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155</v>
      </c>
      <c r="AU190" s="242" t="s">
        <v>76</v>
      </c>
      <c r="AV190" s="13" t="s">
        <v>78</v>
      </c>
      <c r="AW190" s="13" t="s">
        <v>31</v>
      </c>
      <c r="AX190" s="13" t="s">
        <v>76</v>
      </c>
      <c r="AY190" s="242" t="s">
        <v>136</v>
      </c>
    </row>
    <row r="191" s="2" customFormat="1" ht="16.5" customHeight="1">
      <c r="A191" s="39"/>
      <c r="B191" s="40"/>
      <c r="C191" s="213" t="s">
        <v>407</v>
      </c>
      <c r="D191" s="213" t="s">
        <v>139</v>
      </c>
      <c r="E191" s="214" t="s">
        <v>408</v>
      </c>
      <c r="F191" s="215" t="s">
        <v>409</v>
      </c>
      <c r="G191" s="216" t="s">
        <v>277</v>
      </c>
      <c r="H191" s="217">
        <v>5.1959999999999997</v>
      </c>
      <c r="I191" s="218"/>
      <c r="J191" s="219">
        <f>ROUND(I191*H191,2)</f>
        <v>0</v>
      </c>
      <c r="K191" s="215" t="s">
        <v>278</v>
      </c>
      <c r="L191" s="45"/>
      <c r="M191" s="220" t="s">
        <v>19</v>
      </c>
      <c r="N191" s="221" t="s">
        <v>40</v>
      </c>
      <c r="O191" s="85"/>
      <c r="P191" s="222">
        <f>O191*H191</f>
        <v>0</v>
      </c>
      <c r="Q191" s="222">
        <v>0.0014357</v>
      </c>
      <c r="R191" s="222">
        <f>Q191*H191</f>
        <v>0.0074598972000000001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144</v>
      </c>
      <c r="AT191" s="224" t="s">
        <v>139</v>
      </c>
      <c r="AU191" s="224" t="s">
        <v>76</v>
      </c>
      <c r="AY191" s="18" t="s">
        <v>136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76</v>
      </c>
      <c r="BK191" s="225">
        <f>ROUND(I191*H191,2)</f>
        <v>0</v>
      </c>
      <c r="BL191" s="18" t="s">
        <v>144</v>
      </c>
      <c r="BM191" s="224" t="s">
        <v>410</v>
      </c>
    </row>
    <row r="192" s="2" customFormat="1">
      <c r="A192" s="39"/>
      <c r="B192" s="40"/>
      <c r="C192" s="41"/>
      <c r="D192" s="226" t="s">
        <v>146</v>
      </c>
      <c r="E192" s="41"/>
      <c r="F192" s="227" t="s">
        <v>411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76</v>
      </c>
    </row>
    <row r="193" s="2" customFormat="1">
      <c r="A193" s="39"/>
      <c r="B193" s="40"/>
      <c r="C193" s="41"/>
      <c r="D193" s="277" t="s">
        <v>281</v>
      </c>
      <c r="E193" s="41"/>
      <c r="F193" s="278" t="s">
        <v>412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281</v>
      </c>
      <c r="AU193" s="18" t="s">
        <v>76</v>
      </c>
    </row>
    <row r="194" s="13" customFormat="1">
      <c r="A194" s="13"/>
      <c r="B194" s="232"/>
      <c r="C194" s="233"/>
      <c r="D194" s="226" t="s">
        <v>155</v>
      </c>
      <c r="E194" s="234" t="s">
        <v>19</v>
      </c>
      <c r="F194" s="235" t="s">
        <v>413</v>
      </c>
      <c r="G194" s="233"/>
      <c r="H194" s="236">
        <v>1.78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155</v>
      </c>
      <c r="AU194" s="242" t="s">
        <v>76</v>
      </c>
      <c r="AV194" s="13" t="s">
        <v>78</v>
      </c>
      <c r="AW194" s="13" t="s">
        <v>31</v>
      </c>
      <c r="AX194" s="13" t="s">
        <v>69</v>
      </c>
      <c r="AY194" s="242" t="s">
        <v>136</v>
      </c>
    </row>
    <row r="195" s="13" customFormat="1">
      <c r="A195" s="13"/>
      <c r="B195" s="232"/>
      <c r="C195" s="233"/>
      <c r="D195" s="226" t="s">
        <v>155</v>
      </c>
      <c r="E195" s="234" t="s">
        <v>19</v>
      </c>
      <c r="F195" s="235" t="s">
        <v>414</v>
      </c>
      <c r="G195" s="233"/>
      <c r="H195" s="236">
        <v>3.4159999999999999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155</v>
      </c>
      <c r="AU195" s="242" t="s">
        <v>76</v>
      </c>
      <c r="AV195" s="13" t="s">
        <v>78</v>
      </c>
      <c r="AW195" s="13" t="s">
        <v>31</v>
      </c>
      <c r="AX195" s="13" t="s">
        <v>69</v>
      </c>
      <c r="AY195" s="242" t="s">
        <v>136</v>
      </c>
    </row>
    <row r="196" s="14" customFormat="1">
      <c r="A196" s="14"/>
      <c r="B196" s="243"/>
      <c r="C196" s="244"/>
      <c r="D196" s="226" t="s">
        <v>155</v>
      </c>
      <c r="E196" s="245" t="s">
        <v>19</v>
      </c>
      <c r="F196" s="246" t="s">
        <v>157</v>
      </c>
      <c r="G196" s="244"/>
      <c r="H196" s="247">
        <v>5.1959999999999997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155</v>
      </c>
      <c r="AU196" s="253" t="s">
        <v>76</v>
      </c>
      <c r="AV196" s="14" t="s">
        <v>144</v>
      </c>
      <c r="AW196" s="14" t="s">
        <v>31</v>
      </c>
      <c r="AX196" s="14" t="s">
        <v>76</v>
      </c>
      <c r="AY196" s="253" t="s">
        <v>136</v>
      </c>
    </row>
    <row r="197" s="2" customFormat="1" ht="16.5" customHeight="1">
      <c r="A197" s="39"/>
      <c r="B197" s="40"/>
      <c r="C197" s="213" t="s">
        <v>415</v>
      </c>
      <c r="D197" s="213" t="s">
        <v>139</v>
      </c>
      <c r="E197" s="214" t="s">
        <v>416</v>
      </c>
      <c r="F197" s="215" t="s">
        <v>417</v>
      </c>
      <c r="G197" s="216" t="s">
        <v>277</v>
      </c>
      <c r="H197" s="217">
        <v>5.1959999999999997</v>
      </c>
      <c r="I197" s="218"/>
      <c r="J197" s="219">
        <f>ROUND(I197*H197,2)</f>
        <v>0</v>
      </c>
      <c r="K197" s="215" t="s">
        <v>278</v>
      </c>
      <c r="L197" s="45"/>
      <c r="M197" s="220" t="s">
        <v>19</v>
      </c>
      <c r="N197" s="221" t="s">
        <v>40</v>
      </c>
      <c r="O197" s="85"/>
      <c r="P197" s="222">
        <f>O197*H197</f>
        <v>0</v>
      </c>
      <c r="Q197" s="222">
        <v>3.6000000000000001E-05</v>
      </c>
      <c r="R197" s="222">
        <f>Q197*H197</f>
        <v>0.00018705600000000001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144</v>
      </c>
      <c r="AT197" s="224" t="s">
        <v>139</v>
      </c>
      <c r="AU197" s="224" t="s">
        <v>76</v>
      </c>
      <c r="AY197" s="18" t="s">
        <v>136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76</v>
      </c>
      <c r="BK197" s="225">
        <f>ROUND(I197*H197,2)</f>
        <v>0</v>
      </c>
      <c r="BL197" s="18" t="s">
        <v>144</v>
      </c>
      <c r="BM197" s="224" t="s">
        <v>418</v>
      </c>
    </row>
    <row r="198" s="2" customFormat="1">
      <c r="A198" s="39"/>
      <c r="B198" s="40"/>
      <c r="C198" s="41"/>
      <c r="D198" s="226" t="s">
        <v>146</v>
      </c>
      <c r="E198" s="41"/>
      <c r="F198" s="227" t="s">
        <v>419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76</v>
      </c>
    </row>
    <row r="199" s="2" customFormat="1">
      <c r="A199" s="39"/>
      <c r="B199" s="40"/>
      <c r="C199" s="41"/>
      <c r="D199" s="277" t="s">
        <v>281</v>
      </c>
      <c r="E199" s="41"/>
      <c r="F199" s="278" t="s">
        <v>420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281</v>
      </c>
      <c r="AU199" s="18" t="s">
        <v>76</v>
      </c>
    </row>
    <row r="200" s="13" customFormat="1">
      <c r="A200" s="13"/>
      <c r="B200" s="232"/>
      <c r="C200" s="233"/>
      <c r="D200" s="226" t="s">
        <v>155</v>
      </c>
      <c r="E200" s="234" t="s">
        <v>19</v>
      </c>
      <c r="F200" s="235" t="s">
        <v>413</v>
      </c>
      <c r="G200" s="233"/>
      <c r="H200" s="236">
        <v>1.78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155</v>
      </c>
      <c r="AU200" s="242" t="s">
        <v>76</v>
      </c>
      <c r="AV200" s="13" t="s">
        <v>78</v>
      </c>
      <c r="AW200" s="13" t="s">
        <v>31</v>
      </c>
      <c r="AX200" s="13" t="s">
        <v>69</v>
      </c>
      <c r="AY200" s="242" t="s">
        <v>136</v>
      </c>
    </row>
    <row r="201" s="13" customFormat="1">
      <c r="A201" s="13"/>
      <c r="B201" s="232"/>
      <c r="C201" s="233"/>
      <c r="D201" s="226" t="s">
        <v>155</v>
      </c>
      <c r="E201" s="234" t="s">
        <v>19</v>
      </c>
      <c r="F201" s="235" t="s">
        <v>414</v>
      </c>
      <c r="G201" s="233"/>
      <c r="H201" s="236">
        <v>3.4159999999999999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155</v>
      </c>
      <c r="AU201" s="242" t="s">
        <v>76</v>
      </c>
      <c r="AV201" s="13" t="s">
        <v>78</v>
      </c>
      <c r="AW201" s="13" t="s">
        <v>31</v>
      </c>
      <c r="AX201" s="13" t="s">
        <v>69</v>
      </c>
      <c r="AY201" s="242" t="s">
        <v>136</v>
      </c>
    </row>
    <row r="202" s="14" customFormat="1">
      <c r="A202" s="14"/>
      <c r="B202" s="243"/>
      <c r="C202" s="244"/>
      <c r="D202" s="226" t="s">
        <v>155</v>
      </c>
      <c r="E202" s="245" t="s">
        <v>19</v>
      </c>
      <c r="F202" s="246" t="s">
        <v>157</v>
      </c>
      <c r="G202" s="244"/>
      <c r="H202" s="247">
        <v>5.1959999999999997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155</v>
      </c>
      <c r="AU202" s="253" t="s">
        <v>76</v>
      </c>
      <c r="AV202" s="14" t="s">
        <v>144</v>
      </c>
      <c r="AW202" s="14" t="s">
        <v>31</v>
      </c>
      <c r="AX202" s="14" t="s">
        <v>76</v>
      </c>
      <c r="AY202" s="253" t="s">
        <v>136</v>
      </c>
    </row>
    <row r="203" s="2" customFormat="1" ht="16.5" customHeight="1">
      <c r="A203" s="39"/>
      <c r="B203" s="40"/>
      <c r="C203" s="254" t="s">
        <v>421</v>
      </c>
      <c r="D203" s="254" t="s">
        <v>186</v>
      </c>
      <c r="E203" s="255" t="s">
        <v>422</v>
      </c>
      <c r="F203" s="256" t="s">
        <v>423</v>
      </c>
      <c r="G203" s="257" t="s">
        <v>277</v>
      </c>
      <c r="H203" s="258">
        <v>24.699999999999999</v>
      </c>
      <c r="I203" s="259"/>
      <c r="J203" s="260">
        <f>ROUND(I203*H203,2)</f>
        <v>0</v>
      </c>
      <c r="K203" s="256" t="s">
        <v>278</v>
      </c>
      <c r="L203" s="261"/>
      <c r="M203" s="262" t="s">
        <v>19</v>
      </c>
      <c r="N203" s="263" t="s">
        <v>40</v>
      </c>
      <c r="O203" s="85"/>
      <c r="P203" s="222">
        <f>O203*H203</f>
        <v>0</v>
      </c>
      <c r="Q203" s="222">
        <v>0.0078700000000000003</v>
      </c>
      <c r="R203" s="222">
        <f>Q203*H203</f>
        <v>0.19438900000000001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185</v>
      </c>
      <c r="AT203" s="224" t="s">
        <v>186</v>
      </c>
      <c r="AU203" s="224" t="s">
        <v>76</v>
      </c>
      <c r="AY203" s="18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76</v>
      </c>
      <c r="BK203" s="225">
        <f>ROUND(I203*H203,2)</f>
        <v>0</v>
      </c>
      <c r="BL203" s="18" t="s">
        <v>144</v>
      </c>
      <c r="BM203" s="224" t="s">
        <v>424</v>
      </c>
    </row>
    <row r="204" s="2" customFormat="1">
      <c r="A204" s="39"/>
      <c r="B204" s="40"/>
      <c r="C204" s="41"/>
      <c r="D204" s="226" t="s">
        <v>146</v>
      </c>
      <c r="E204" s="41"/>
      <c r="F204" s="227" t="s">
        <v>423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76</v>
      </c>
    </row>
    <row r="205" s="13" customFormat="1">
      <c r="A205" s="13"/>
      <c r="B205" s="232"/>
      <c r="C205" s="233"/>
      <c r="D205" s="226" t="s">
        <v>155</v>
      </c>
      <c r="E205" s="234" t="s">
        <v>19</v>
      </c>
      <c r="F205" s="235" t="s">
        <v>425</v>
      </c>
      <c r="G205" s="233"/>
      <c r="H205" s="236">
        <v>24.699999999999999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155</v>
      </c>
      <c r="AU205" s="242" t="s">
        <v>76</v>
      </c>
      <c r="AV205" s="13" t="s">
        <v>78</v>
      </c>
      <c r="AW205" s="13" t="s">
        <v>31</v>
      </c>
      <c r="AX205" s="13" t="s">
        <v>76</v>
      </c>
      <c r="AY205" s="242" t="s">
        <v>136</v>
      </c>
    </row>
    <row r="206" s="2" customFormat="1" ht="16.5" customHeight="1">
      <c r="A206" s="39"/>
      <c r="B206" s="40"/>
      <c r="C206" s="254" t="s">
        <v>426</v>
      </c>
      <c r="D206" s="254" t="s">
        <v>186</v>
      </c>
      <c r="E206" s="255" t="s">
        <v>427</v>
      </c>
      <c r="F206" s="256" t="s">
        <v>428</v>
      </c>
      <c r="G206" s="257" t="s">
        <v>277</v>
      </c>
      <c r="H206" s="258">
        <v>47.750999999999998</v>
      </c>
      <c r="I206" s="259"/>
      <c r="J206" s="260">
        <f>ROUND(I206*H206,2)</f>
        <v>0</v>
      </c>
      <c r="K206" s="256" t="s">
        <v>278</v>
      </c>
      <c r="L206" s="261"/>
      <c r="M206" s="262" t="s">
        <v>19</v>
      </c>
      <c r="N206" s="263" t="s">
        <v>40</v>
      </c>
      <c r="O206" s="85"/>
      <c r="P206" s="222">
        <f>O206*H206</f>
        <v>0</v>
      </c>
      <c r="Q206" s="222">
        <v>0.0044200000000000003</v>
      </c>
      <c r="R206" s="222">
        <f>Q206*H206</f>
        <v>0.21105942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185</v>
      </c>
      <c r="AT206" s="224" t="s">
        <v>186</v>
      </c>
      <c r="AU206" s="224" t="s">
        <v>76</v>
      </c>
      <c r="AY206" s="18" t="s">
        <v>136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76</v>
      </c>
      <c r="BK206" s="225">
        <f>ROUND(I206*H206,2)</f>
        <v>0</v>
      </c>
      <c r="BL206" s="18" t="s">
        <v>144</v>
      </c>
      <c r="BM206" s="224" t="s">
        <v>429</v>
      </c>
    </row>
    <row r="207" s="2" customFormat="1">
      <c r="A207" s="39"/>
      <c r="B207" s="40"/>
      <c r="C207" s="41"/>
      <c r="D207" s="226" t="s">
        <v>146</v>
      </c>
      <c r="E207" s="41"/>
      <c r="F207" s="227" t="s">
        <v>428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76</v>
      </c>
    </row>
    <row r="208" s="13" customFormat="1">
      <c r="A208" s="13"/>
      <c r="B208" s="232"/>
      <c r="C208" s="233"/>
      <c r="D208" s="226" t="s">
        <v>155</v>
      </c>
      <c r="E208" s="234" t="s">
        <v>19</v>
      </c>
      <c r="F208" s="235" t="s">
        <v>430</v>
      </c>
      <c r="G208" s="233"/>
      <c r="H208" s="236">
        <v>47.750999999999998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155</v>
      </c>
      <c r="AU208" s="242" t="s">
        <v>76</v>
      </c>
      <c r="AV208" s="13" t="s">
        <v>78</v>
      </c>
      <c r="AW208" s="13" t="s">
        <v>31</v>
      </c>
      <c r="AX208" s="13" t="s">
        <v>76</v>
      </c>
      <c r="AY208" s="242" t="s">
        <v>136</v>
      </c>
    </row>
    <row r="209" s="2" customFormat="1" ht="16.5" customHeight="1">
      <c r="A209" s="39"/>
      <c r="B209" s="40"/>
      <c r="C209" s="213" t="s">
        <v>431</v>
      </c>
      <c r="D209" s="213" t="s">
        <v>139</v>
      </c>
      <c r="E209" s="214" t="s">
        <v>432</v>
      </c>
      <c r="F209" s="215" t="s">
        <v>433</v>
      </c>
      <c r="G209" s="216" t="s">
        <v>150</v>
      </c>
      <c r="H209" s="217">
        <v>2</v>
      </c>
      <c r="I209" s="218"/>
      <c r="J209" s="219">
        <f>ROUND(I209*H209,2)</f>
        <v>0</v>
      </c>
      <c r="K209" s="215" t="s">
        <v>278</v>
      </c>
      <c r="L209" s="45"/>
      <c r="M209" s="220" t="s">
        <v>19</v>
      </c>
      <c r="N209" s="221" t="s">
        <v>40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144</v>
      </c>
      <c r="AT209" s="224" t="s">
        <v>139</v>
      </c>
      <c r="AU209" s="224" t="s">
        <v>76</v>
      </c>
      <c r="AY209" s="18" t="s">
        <v>136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76</v>
      </c>
      <c r="BK209" s="225">
        <f>ROUND(I209*H209,2)</f>
        <v>0</v>
      </c>
      <c r="BL209" s="18" t="s">
        <v>144</v>
      </c>
      <c r="BM209" s="224" t="s">
        <v>434</v>
      </c>
    </row>
    <row r="210" s="2" customFormat="1">
      <c r="A210" s="39"/>
      <c r="B210" s="40"/>
      <c r="C210" s="41"/>
      <c r="D210" s="226" t="s">
        <v>146</v>
      </c>
      <c r="E210" s="41"/>
      <c r="F210" s="227" t="s">
        <v>435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76</v>
      </c>
    </row>
    <row r="211" s="2" customFormat="1">
      <c r="A211" s="39"/>
      <c r="B211" s="40"/>
      <c r="C211" s="41"/>
      <c r="D211" s="277" t="s">
        <v>281</v>
      </c>
      <c r="E211" s="41"/>
      <c r="F211" s="278" t="s">
        <v>436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281</v>
      </c>
      <c r="AU211" s="18" t="s">
        <v>76</v>
      </c>
    </row>
    <row r="212" s="15" customFormat="1">
      <c r="A212" s="15"/>
      <c r="B212" s="264"/>
      <c r="C212" s="265"/>
      <c r="D212" s="226" t="s">
        <v>155</v>
      </c>
      <c r="E212" s="266" t="s">
        <v>19</v>
      </c>
      <c r="F212" s="267" t="s">
        <v>437</v>
      </c>
      <c r="G212" s="265"/>
      <c r="H212" s="266" t="s">
        <v>19</v>
      </c>
      <c r="I212" s="268"/>
      <c r="J212" s="265"/>
      <c r="K212" s="265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155</v>
      </c>
      <c r="AU212" s="273" t="s">
        <v>76</v>
      </c>
      <c r="AV212" s="15" t="s">
        <v>76</v>
      </c>
      <c r="AW212" s="15" t="s">
        <v>31</v>
      </c>
      <c r="AX212" s="15" t="s">
        <v>69</v>
      </c>
      <c r="AY212" s="273" t="s">
        <v>136</v>
      </c>
    </row>
    <row r="213" s="13" customFormat="1">
      <c r="A213" s="13"/>
      <c r="B213" s="232"/>
      <c r="C213" s="233"/>
      <c r="D213" s="226" t="s">
        <v>155</v>
      </c>
      <c r="E213" s="234" t="s">
        <v>19</v>
      </c>
      <c r="F213" s="235" t="s">
        <v>438</v>
      </c>
      <c r="G213" s="233"/>
      <c r="H213" s="236">
        <v>1.28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155</v>
      </c>
      <c r="AU213" s="242" t="s">
        <v>76</v>
      </c>
      <c r="AV213" s="13" t="s">
        <v>78</v>
      </c>
      <c r="AW213" s="13" t="s">
        <v>31</v>
      </c>
      <c r="AX213" s="13" t="s">
        <v>69</v>
      </c>
      <c r="AY213" s="242" t="s">
        <v>136</v>
      </c>
    </row>
    <row r="214" s="13" customFormat="1">
      <c r="A214" s="13"/>
      <c r="B214" s="232"/>
      <c r="C214" s="233"/>
      <c r="D214" s="226" t="s">
        <v>155</v>
      </c>
      <c r="E214" s="234" t="s">
        <v>19</v>
      </c>
      <c r="F214" s="235" t="s">
        <v>439</v>
      </c>
      <c r="G214" s="233"/>
      <c r="H214" s="236">
        <v>0.71999999999999997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155</v>
      </c>
      <c r="AU214" s="242" t="s">
        <v>76</v>
      </c>
      <c r="AV214" s="13" t="s">
        <v>78</v>
      </c>
      <c r="AW214" s="13" t="s">
        <v>31</v>
      </c>
      <c r="AX214" s="13" t="s">
        <v>69</v>
      </c>
      <c r="AY214" s="242" t="s">
        <v>136</v>
      </c>
    </row>
    <row r="215" s="14" customFormat="1">
      <c r="A215" s="14"/>
      <c r="B215" s="243"/>
      <c r="C215" s="244"/>
      <c r="D215" s="226" t="s">
        <v>155</v>
      </c>
      <c r="E215" s="245" t="s">
        <v>19</v>
      </c>
      <c r="F215" s="246" t="s">
        <v>157</v>
      </c>
      <c r="G215" s="244"/>
      <c r="H215" s="247">
        <v>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155</v>
      </c>
      <c r="AU215" s="253" t="s">
        <v>76</v>
      </c>
      <c r="AV215" s="14" t="s">
        <v>144</v>
      </c>
      <c r="AW215" s="14" t="s">
        <v>31</v>
      </c>
      <c r="AX215" s="14" t="s">
        <v>76</v>
      </c>
      <c r="AY215" s="253" t="s">
        <v>136</v>
      </c>
    </row>
    <row r="216" s="12" customFormat="1" ht="22.8" customHeight="1">
      <c r="A216" s="12"/>
      <c r="B216" s="197"/>
      <c r="C216" s="198"/>
      <c r="D216" s="199" t="s">
        <v>68</v>
      </c>
      <c r="E216" s="211" t="s">
        <v>158</v>
      </c>
      <c r="F216" s="211" t="s">
        <v>440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SUM(P217:P242)</f>
        <v>0</v>
      </c>
      <c r="Q216" s="205"/>
      <c r="R216" s="206">
        <f>SUM(R217:R242)</f>
        <v>12.677946520000001</v>
      </c>
      <c r="S216" s="205"/>
      <c r="T216" s="207">
        <f>SUM(T217:T242)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76</v>
      </c>
      <c r="AT216" s="209" t="s">
        <v>68</v>
      </c>
      <c r="AU216" s="209" t="s">
        <v>76</v>
      </c>
      <c r="AY216" s="208" t="s">
        <v>136</v>
      </c>
      <c r="BK216" s="210">
        <f>SUM(BK217:BK242)</f>
        <v>0</v>
      </c>
    </row>
    <row r="217" s="2" customFormat="1" ht="16.5" customHeight="1">
      <c r="A217" s="39"/>
      <c r="B217" s="40"/>
      <c r="C217" s="213" t="s">
        <v>441</v>
      </c>
      <c r="D217" s="213" t="s">
        <v>139</v>
      </c>
      <c r="E217" s="214" t="s">
        <v>442</v>
      </c>
      <c r="F217" s="215" t="s">
        <v>443</v>
      </c>
      <c r="G217" s="216" t="s">
        <v>150</v>
      </c>
      <c r="H217" s="217">
        <v>4.3499999999999996</v>
      </c>
      <c r="I217" s="218"/>
      <c r="J217" s="219">
        <f>ROUND(I217*H217,2)</f>
        <v>0</v>
      </c>
      <c r="K217" s="215" t="s">
        <v>278</v>
      </c>
      <c r="L217" s="45"/>
      <c r="M217" s="220" t="s">
        <v>19</v>
      </c>
      <c r="N217" s="221" t="s">
        <v>40</v>
      </c>
      <c r="O217" s="85"/>
      <c r="P217" s="222">
        <f>O217*H217</f>
        <v>0</v>
      </c>
      <c r="Q217" s="222">
        <v>2.501876996</v>
      </c>
      <c r="R217" s="222">
        <f>Q217*H217</f>
        <v>10.8831649326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144</v>
      </c>
      <c r="AT217" s="224" t="s">
        <v>139</v>
      </c>
      <c r="AU217" s="224" t="s">
        <v>78</v>
      </c>
      <c r="AY217" s="18" t="s">
        <v>136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76</v>
      </c>
      <c r="BK217" s="225">
        <f>ROUND(I217*H217,2)</f>
        <v>0</v>
      </c>
      <c r="BL217" s="18" t="s">
        <v>144</v>
      </c>
      <c r="BM217" s="224" t="s">
        <v>444</v>
      </c>
    </row>
    <row r="218" s="2" customFormat="1">
      <c r="A218" s="39"/>
      <c r="B218" s="40"/>
      <c r="C218" s="41"/>
      <c r="D218" s="226" t="s">
        <v>146</v>
      </c>
      <c r="E218" s="41"/>
      <c r="F218" s="227" t="s">
        <v>445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78</v>
      </c>
    </row>
    <row r="219" s="2" customFormat="1">
      <c r="A219" s="39"/>
      <c r="B219" s="40"/>
      <c r="C219" s="41"/>
      <c r="D219" s="277" t="s">
        <v>281</v>
      </c>
      <c r="E219" s="41"/>
      <c r="F219" s="278" t="s">
        <v>446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281</v>
      </c>
      <c r="AU219" s="18" t="s">
        <v>78</v>
      </c>
    </row>
    <row r="220" s="13" customFormat="1">
      <c r="A220" s="13"/>
      <c r="B220" s="232"/>
      <c r="C220" s="233"/>
      <c r="D220" s="226" t="s">
        <v>155</v>
      </c>
      <c r="E220" s="234" t="s">
        <v>19</v>
      </c>
      <c r="F220" s="235" t="s">
        <v>447</v>
      </c>
      <c r="G220" s="233"/>
      <c r="H220" s="236">
        <v>4.3499999999999996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155</v>
      </c>
      <c r="AU220" s="242" t="s">
        <v>78</v>
      </c>
      <c r="AV220" s="13" t="s">
        <v>78</v>
      </c>
      <c r="AW220" s="13" t="s">
        <v>31</v>
      </c>
      <c r="AX220" s="13" t="s">
        <v>76</v>
      </c>
      <c r="AY220" s="242" t="s">
        <v>136</v>
      </c>
    </row>
    <row r="221" s="2" customFormat="1" ht="16.5" customHeight="1">
      <c r="A221" s="39"/>
      <c r="B221" s="40"/>
      <c r="C221" s="213" t="s">
        <v>448</v>
      </c>
      <c r="D221" s="213" t="s">
        <v>139</v>
      </c>
      <c r="E221" s="214" t="s">
        <v>449</v>
      </c>
      <c r="F221" s="215" t="s">
        <v>450</v>
      </c>
      <c r="G221" s="216" t="s">
        <v>277</v>
      </c>
      <c r="H221" s="217">
        <v>29.295999999999999</v>
      </c>
      <c r="I221" s="218"/>
      <c r="J221" s="219">
        <f>ROUND(I221*H221,2)</f>
        <v>0</v>
      </c>
      <c r="K221" s="215" t="s">
        <v>278</v>
      </c>
      <c r="L221" s="45"/>
      <c r="M221" s="220" t="s">
        <v>19</v>
      </c>
      <c r="N221" s="221" t="s">
        <v>40</v>
      </c>
      <c r="O221" s="85"/>
      <c r="P221" s="222">
        <f>O221*H221</f>
        <v>0</v>
      </c>
      <c r="Q221" s="222">
        <v>0.0027469</v>
      </c>
      <c r="R221" s="222">
        <f>Q221*H221</f>
        <v>0.080473182399999996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144</v>
      </c>
      <c r="AT221" s="224" t="s">
        <v>139</v>
      </c>
      <c r="AU221" s="224" t="s">
        <v>78</v>
      </c>
      <c r="AY221" s="18" t="s">
        <v>136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76</v>
      </c>
      <c r="BK221" s="225">
        <f>ROUND(I221*H221,2)</f>
        <v>0</v>
      </c>
      <c r="BL221" s="18" t="s">
        <v>144</v>
      </c>
      <c r="BM221" s="224" t="s">
        <v>451</v>
      </c>
    </row>
    <row r="222" s="2" customFormat="1">
      <c r="A222" s="39"/>
      <c r="B222" s="40"/>
      <c r="C222" s="41"/>
      <c r="D222" s="226" t="s">
        <v>146</v>
      </c>
      <c r="E222" s="41"/>
      <c r="F222" s="227" t="s">
        <v>452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78</v>
      </c>
    </row>
    <row r="223" s="2" customFormat="1">
      <c r="A223" s="39"/>
      <c r="B223" s="40"/>
      <c r="C223" s="41"/>
      <c r="D223" s="277" t="s">
        <v>281</v>
      </c>
      <c r="E223" s="41"/>
      <c r="F223" s="278" t="s">
        <v>453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281</v>
      </c>
      <c r="AU223" s="18" t="s">
        <v>78</v>
      </c>
    </row>
    <row r="224" s="13" customFormat="1">
      <c r="A224" s="13"/>
      <c r="B224" s="232"/>
      <c r="C224" s="233"/>
      <c r="D224" s="226" t="s">
        <v>155</v>
      </c>
      <c r="E224" s="234" t="s">
        <v>19</v>
      </c>
      <c r="F224" s="235" t="s">
        <v>454</v>
      </c>
      <c r="G224" s="233"/>
      <c r="H224" s="236">
        <v>4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155</v>
      </c>
      <c r="AU224" s="242" t="s">
        <v>78</v>
      </c>
      <c r="AV224" s="13" t="s">
        <v>78</v>
      </c>
      <c r="AW224" s="13" t="s">
        <v>31</v>
      </c>
      <c r="AX224" s="13" t="s">
        <v>69</v>
      </c>
      <c r="AY224" s="242" t="s">
        <v>136</v>
      </c>
    </row>
    <row r="225" s="13" customFormat="1">
      <c r="A225" s="13"/>
      <c r="B225" s="232"/>
      <c r="C225" s="233"/>
      <c r="D225" s="226" t="s">
        <v>155</v>
      </c>
      <c r="E225" s="234" t="s">
        <v>19</v>
      </c>
      <c r="F225" s="235" t="s">
        <v>455</v>
      </c>
      <c r="G225" s="233"/>
      <c r="H225" s="236">
        <v>25.295999999999999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155</v>
      </c>
      <c r="AU225" s="242" t="s">
        <v>78</v>
      </c>
      <c r="AV225" s="13" t="s">
        <v>78</v>
      </c>
      <c r="AW225" s="13" t="s">
        <v>31</v>
      </c>
      <c r="AX225" s="13" t="s">
        <v>69</v>
      </c>
      <c r="AY225" s="242" t="s">
        <v>136</v>
      </c>
    </row>
    <row r="226" s="14" customFormat="1">
      <c r="A226" s="14"/>
      <c r="B226" s="243"/>
      <c r="C226" s="244"/>
      <c r="D226" s="226" t="s">
        <v>155</v>
      </c>
      <c r="E226" s="245" t="s">
        <v>19</v>
      </c>
      <c r="F226" s="246" t="s">
        <v>157</v>
      </c>
      <c r="G226" s="244"/>
      <c r="H226" s="247">
        <v>29.295999999999999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155</v>
      </c>
      <c r="AU226" s="253" t="s">
        <v>78</v>
      </c>
      <c r="AV226" s="14" t="s">
        <v>144</v>
      </c>
      <c r="AW226" s="14" t="s">
        <v>31</v>
      </c>
      <c r="AX226" s="14" t="s">
        <v>76</v>
      </c>
      <c r="AY226" s="253" t="s">
        <v>136</v>
      </c>
    </row>
    <row r="227" s="2" customFormat="1" ht="16.5" customHeight="1">
      <c r="A227" s="39"/>
      <c r="B227" s="40"/>
      <c r="C227" s="213" t="s">
        <v>456</v>
      </c>
      <c r="D227" s="213" t="s">
        <v>139</v>
      </c>
      <c r="E227" s="214" t="s">
        <v>457</v>
      </c>
      <c r="F227" s="215" t="s">
        <v>458</v>
      </c>
      <c r="G227" s="216" t="s">
        <v>277</v>
      </c>
      <c r="H227" s="217">
        <v>29.295999999999999</v>
      </c>
      <c r="I227" s="218"/>
      <c r="J227" s="219">
        <f>ROUND(I227*H227,2)</f>
        <v>0</v>
      </c>
      <c r="K227" s="215" t="s">
        <v>278</v>
      </c>
      <c r="L227" s="45"/>
      <c r="M227" s="220" t="s">
        <v>19</v>
      </c>
      <c r="N227" s="221" t="s">
        <v>40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144</v>
      </c>
      <c r="AT227" s="224" t="s">
        <v>139</v>
      </c>
      <c r="AU227" s="224" t="s">
        <v>78</v>
      </c>
      <c r="AY227" s="18" t="s">
        <v>136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76</v>
      </c>
      <c r="BK227" s="225">
        <f>ROUND(I227*H227,2)</f>
        <v>0</v>
      </c>
      <c r="BL227" s="18" t="s">
        <v>144</v>
      </c>
      <c r="BM227" s="224" t="s">
        <v>459</v>
      </c>
    </row>
    <row r="228" s="2" customFormat="1">
      <c r="A228" s="39"/>
      <c r="B228" s="40"/>
      <c r="C228" s="41"/>
      <c r="D228" s="226" t="s">
        <v>146</v>
      </c>
      <c r="E228" s="41"/>
      <c r="F228" s="227" t="s">
        <v>460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146</v>
      </c>
      <c r="AU228" s="18" t="s">
        <v>78</v>
      </c>
    </row>
    <row r="229" s="2" customFormat="1">
      <c r="A229" s="39"/>
      <c r="B229" s="40"/>
      <c r="C229" s="41"/>
      <c r="D229" s="277" t="s">
        <v>281</v>
      </c>
      <c r="E229" s="41"/>
      <c r="F229" s="278" t="s">
        <v>461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281</v>
      </c>
      <c r="AU229" s="18" t="s">
        <v>78</v>
      </c>
    </row>
    <row r="230" s="13" customFormat="1">
      <c r="A230" s="13"/>
      <c r="B230" s="232"/>
      <c r="C230" s="233"/>
      <c r="D230" s="226" t="s">
        <v>155</v>
      </c>
      <c r="E230" s="234" t="s">
        <v>19</v>
      </c>
      <c r="F230" s="235" t="s">
        <v>454</v>
      </c>
      <c r="G230" s="233"/>
      <c r="H230" s="236">
        <v>4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155</v>
      </c>
      <c r="AU230" s="242" t="s">
        <v>78</v>
      </c>
      <c r="AV230" s="13" t="s">
        <v>78</v>
      </c>
      <c r="AW230" s="13" t="s">
        <v>31</v>
      </c>
      <c r="AX230" s="13" t="s">
        <v>69</v>
      </c>
      <c r="AY230" s="242" t="s">
        <v>136</v>
      </c>
    </row>
    <row r="231" s="13" customFormat="1">
      <c r="A231" s="13"/>
      <c r="B231" s="232"/>
      <c r="C231" s="233"/>
      <c r="D231" s="226" t="s">
        <v>155</v>
      </c>
      <c r="E231" s="234" t="s">
        <v>19</v>
      </c>
      <c r="F231" s="235" t="s">
        <v>455</v>
      </c>
      <c r="G231" s="233"/>
      <c r="H231" s="236">
        <v>25.295999999999999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155</v>
      </c>
      <c r="AU231" s="242" t="s">
        <v>78</v>
      </c>
      <c r="AV231" s="13" t="s">
        <v>78</v>
      </c>
      <c r="AW231" s="13" t="s">
        <v>31</v>
      </c>
      <c r="AX231" s="13" t="s">
        <v>69</v>
      </c>
      <c r="AY231" s="242" t="s">
        <v>136</v>
      </c>
    </row>
    <row r="232" s="14" customFormat="1">
      <c r="A232" s="14"/>
      <c r="B232" s="243"/>
      <c r="C232" s="244"/>
      <c r="D232" s="226" t="s">
        <v>155</v>
      </c>
      <c r="E232" s="245" t="s">
        <v>19</v>
      </c>
      <c r="F232" s="246" t="s">
        <v>157</v>
      </c>
      <c r="G232" s="244"/>
      <c r="H232" s="247">
        <v>29.295999999999999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155</v>
      </c>
      <c r="AU232" s="253" t="s">
        <v>78</v>
      </c>
      <c r="AV232" s="14" t="s">
        <v>144</v>
      </c>
      <c r="AW232" s="14" t="s">
        <v>31</v>
      </c>
      <c r="AX232" s="14" t="s">
        <v>76</v>
      </c>
      <c r="AY232" s="253" t="s">
        <v>136</v>
      </c>
    </row>
    <row r="233" s="2" customFormat="1" ht="16.5" customHeight="1">
      <c r="A233" s="39"/>
      <c r="B233" s="40"/>
      <c r="C233" s="213" t="s">
        <v>283</v>
      </c>
      <c r="D233" s="213" t="s">
        <v>139</v>
      </c>
      <c r="E233" s="214" t="s">
        <v>462</v>
      </c>
      <c r="F233" s="215" t="s">
        <v>463</v>
      </c>
      <c r="G233" s="216" t="s">
        <v>221</v>
      </c>
      <c r="H233" s="217">
        <v>0.67500000000000004</v>
      </c>
      <c r="I233" s="218"/>
      <c r="J233" s="219">
        <f>ROUND(I233*H233,2)</f>
        <v>0</v>
      </c>
      <c r="K233" s="215" t="s">
        <v>278</v>
      </c>
      <c r="L233" s="45"/>
      <c r="M233" s="220" t="s">
        <v>19</v>
      </c>
      <c r="N233" s="221" t="s">
        <v>40</v>
      </c>
      <c r="O233" s="85"/>
      <c r="P233" s="222">
        <f>O233*H233</f>
        <v>0</v>
      </c>
      <c r="Q233" s="222">
        <v>1.0463206000000001</v>
      </c>
      <c r="R233" s="222">
        <f>Q233*H233</f>
        <v>0.70626640500000004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144</v>
      </c>
      <c r="AT233" s="224" t="s">
        <v>139</v>
      </c>
      <c r="AU233" s="224" t="s">
        <v>78</v>
      </c>
      <c r="AY233" s="18" t="s">
        <v>136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76</v>
      </c>
      <c r="BK233" s="225">
        <f>ROUND(I233*H233,2)</f>
        <v>0</v>
      </c>
      <c r="BL233" s="18" t="s">
        <v>144</v>
      </c>
      <c r="BM233" s="224" t="s">
        <v>464</v>
      </c>
    </row>
    <row r="234" s="2" customFormat="1">
      <c r="A234" s="39"/>
      <c r="B234" s="40"/>
      <c r="C234" s="41"/>
      <c r="D234" s="226" t="s">
        <v>146</v>
      </c>
      <c r="E234" s="41"/>
      <c r="F234" s="227" t="s">
        <v>465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78</v>
      </c>
    </row>
    <row r="235" s="2" customFormat="1">
      <c r="A235" s="39"/>
      <c r="B235" s="40"/>
      <c r="C235" s="41"/>
      <c r="D235" s="277" t="s">
        <v>281</v>
      </c>
      <c r="E235" s="41"/>
      <c r="F235" s="278" t="s">
        <v>466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281</v>
      </c>
      <c r="AU235" s="18" t="s">
        <v>78</v>
      </c>
    </row>
    <row r="236" s="13" customFormat="1">
      <c r="A236" s="13"/>
      <c r="B236" s="232"/>
      <c r="C236" s="233"/>
      <c r="D236" s="226" t="s">
        <v>155</v>
      </c>
      <c r="E236" s="234" t="s">
        <v>19</v>
      </c>
      <c r="F236" s="235" t="s">
        <v>467</v>
      </c>
      <c r="G236" s="233"/>
      <c r="H236" s="236">
        <v>0.072999999999999995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155</v>
      </c>
      <c r="AU236" s="242" t="s">
        <v>78</v>
      </c>
      <c r="AV236" s="13" t="s">
        <v>78</v>
      </c>
      <c r="AW236" s="13" t="s">
        <v>31</v>
      </c>
      <c r="AX236" s="13" t="s">
        <v>69</v>
      </c>
      <c r="AY236" s="242" t="s">
        <v>136</v>
      </c>
    </row>
    <row r="237" s="13" customFormat="1">
      <c r="A237" s="13"/>
      <c r="B237" s="232"/>
      <c r="C237" s="233"/>
      <c r="D237" s="226" t="s">
        <v>155</v>
      </c>
      <c r="E237" s="234" t="s">
        <v>19</v>
      </c>
      <c r="F237" s="235" t="s">
        <v>468</v>
      </c>
      <c r="G237" s="233"/>
      <c r="H237" s="236">
        <v>0.60199999999999998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155</v>
      </c>
      <c r="AU237" s="242" t="s">
        <v>78</v>
      </c>
      <c r="AV237" s="13" t="s">
        <v>78</v>
      </c>
      <c r="AW237" s="13" t="s">
        <v>31</v>
      </c>
      <c r="AX237" s="13" t="s">
        <v>69</v>
      </c>
      <c r="AY237" s="242" t="s">
        <v>136</v>
      </c>
    </row>
    <row r="238" s="14" customFormat="1">
      <c r="A238" s="14"/>
      <c r="B238" s="243"/>
      <c r="C238" s="244"/>
      <c r="D238" s="226" t="s">
        <v>155</v>
      </c>
      <c r="E238" s="245" t="s">
        <v>19</v>
      </c>
      <c r="F238" s="246" t="s">
        <v>157</v>
      </c>
      <c r="G238" s="244"/>
      <c r="H238" s="247">
        <v>0.67499999999999993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155</v>
      </c>
      <c r="AU238" s="253" t="s">
        <v>78</v>
      </c>
      <c r="AV238" s="14" t="s">
        <v>144</v>
      </c>
      <c r="AW238" s="14" t="s">
        <v>31</v>
      </c>
      <c r="AX238" s="14" t="s">
        <v>76</v>
      </c>
      <c r="AY238" s="253" t="s">
        <v>136</v>
      </c>
    </row>
    <row r="239" s="2" customFormat="1" ht="16.5" customHeight="1">
      <c r="A239" s="39"/>
      <c r="B239" s="40"/>
      <c r="C239" s="213" t="s">
        <v>469</v>
      </c>
      <c r="D239" s="213" t="s">
        <v>139</v>
      </c>
      <c r="E239" s="214" t="s">
        <v>470</v>
      </c>
      <c r="F239" s="215" t="s">
        <v>471</v>
      </c>
      <c r="G239" s="216" t="s">
        <v>182</v>
      </c>
      <c r="H239" s="217">
        <v>7</v>
      </c>
      <c r="I239" s="218"/>
      <c r="J239" s="219">
        <f>ROUND(I239*H239,2)</f>
        <v>0</v>
      </c>
      <c r="K239" s="215" t="s">
        <v>278</v>
      </c>
      <c r="L239" s="45"/>
      <c r="M239" s="220" t="s">
        <v>19</v>
      </c>
      <c r="N239" s="221" t="s">
        <v>40</v>
      </c>
      <c r="O239" s="85"/>
      <c r="P239" s="222">
        <f>O239*H239</f>
        <v>0</v>
      </c>
      <c r="Q239" s="222">
        <v>0.144006</v>
      </c>
      <c r="R239" s="222">
        <f>Q239*H239</f>
        <v>1.0080419999999999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144</v>
      </c>
      <c r="AT239" s="224" t="s">
        <v>139</v>
      </c>
      <c r="AU239" s="224" t="s">
        <v>78</v>
      </c>
      <c r="AY239" s="18" t="s">
        <v>136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76</v>
      </c>
      <c r="BK239" s="225">
        <f>ROUND(I239*H239,2)</f>
        <v>0</v>
      </c>
      <c r="BL239" s="18" t="s">
        <v>144</v>
      </c>
      <c r="BM239" s="224" t="s">
        <v>472</v>
      </c>
    </row>
    <row r="240" s="2" customFormat="1">
      <c r="A240" s="39"/>
      <c r="B240" s="40"/>
      <c r="C240" s="41"/>
      <c r="D240" s="226" t="s">
        <v>146</v>
      </c>
      <c r="E240" s="41"/>
      <c r="F240" s="227" t="s">
        <v>473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78</v>
      </c>
    </row>
    <row r="241" s="2" customFormat="1">
      <c r="A241" s="39"/>
      <c r="B241" s="40"/>
      <c r="C241" s="41"/>
      <c r="D241" s="277" t="s">
        <v>281</v>
      </c>
      <c r="E241" s="41"/>
      <c r="F241" s="278" t="s">
        <v>474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281</v>
      </c>
      <c r="AU241" s="18" t="s">
        <v>78</v>
      </c>
    </row>
    <row r="242" s="13" customFormat="1">
      <c r="A242" s="13"/>
      <c r="B242" s="232"/>
      <c r="C242" s="233"/>
      <c r="D242" s="226" t="s">
        <v>155</v>
      </c>
      <c r="E242" s="234" t="s">
        <v>19</v>
      </c>
      <c r="F242" s="235" t="s">
        <v>475</v>
      </c>
      <c r="G242" s="233"/>
      <c r="H242" s="236">
        <v>7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155</v>
      </c>
      <c r="AU242" s="242" t="s">
        <v>78</v>
      </c>
      <c r="AV242" s="13" t="s">
        <v>78</v>
      </c>
      <c r="AW242" s="13" t="s">
        <v>31</v>
      </c>
      <c r="AX242" s="13" t="s">
        <v>76</v>
      </c>
      <c r="AY242" s="242" t="s">
        <v>136</v>
      </c>
    </row>
    <row r="243" s="12" customFormat="1" ht="25.92" customHeight="1">
      <c r="A243" s="12"/>
      <c r="B243" s="197"/>
      <c r="C243" s="198"/>
      <c r="D243" s="199" t="s">
        <v>68</v>
      </c>
      <c r="E243" s="200" t="s">
        <v>144</v>
      </c>
      <c r="F243" s="200" t="s">
        <v>476</v>
      </c>
      <c r="G243" s="198"/>
      <c r="H243" s="198"/>
      <c r="I243" s="201"/>
      <c r="J243" s="202">
        <f>BK243</f>
        <v>0</v>
      </c>
      <c r="K243" s="198"/>
      <c r="L243" s="203"/>
      <c r="M243" s="204"/>
      <c r="N243" s="205"/>
      <c r="O243" s="205"/>
      <c r="P243" s="206">
        <f>SUM(P244:P257)</f>
        <v>0</v>
      </c>
      <c r="Q243" s="205"/>
      <c r="R243" s="206">
        <f>SUM(R244:R257)</f>
        <v>46.321978590000001</v>
      </c>
      <c r="S243" s="205"/>
      <c r="T243" s="207">
        <f>SUM(T244:T257)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8" t="s">
        <v>76</v>
      </c>
      <c r="AT243" s="209" t="s">
        <v>68</v>
      </c>
      <c r="AU243" s="209" t="s">
        <v>69</v>
      </c>
      <c r="AY243" s="208" t="s">
        <v>136</v>
      </c>
      <c r="BK243" s="210">
        <f>SUM(BK244:BK257)</f>
        <v>0</v>
      </c>
    </row>
    <row r="244" s="2" customFormat="1" ht="16.5" customHeight="1">
      <c r="A244" s="39"/>
      <c r="B244" s="40"/>
      <c r="C244" s="213" t="s">
        <v>477</v>
      </c>
      <c r="D244" s="213" t="s">
        <v>139</v>
      </c>
      <c r="E244" s="214" t="s">
        <v>478</v>
      </c>
      <c r="F244" s="215" t="s">
        <v>479</v>
      </c>
      <c r="G244" s="216" t="s">
        <v>277</v>
      </c>
      <c r="H244" s="217">
        <v>43.409999999999997</v>
      </c>
      <c r="I244" s="218"/>
      <c r="J244" s="219">
        <f>ROUND(I244*H244,2)</f>
        <v>0</v>
      </c>
      <c r="K244" s="215" t="s">
        <v>278</v>
      </c>
      <c r="L244" s="45"/>
      <c r="M244" s="220" t="s">
        <v>19</v>
      </c>
      <c r="N244" s="221" t="s">
        <v>40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144</v>
      </c>
      <c r="AT244" s="224" t="s">
        <v>139</v>
      </c>
      <c r="AU244" s="224" t="s">
        <v>76</v>
      </c>
      <c r="AY244" s="18" t="s">
        <v>136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76</v>
      </c>
      <c r="BK244" s="225">
        <f>ROUND(I244*H244,2)</f>
        <v>0</v>
      </c>
      <c r="BL244" s="18" t="s">
        <v>144</v>
      </c>
      <c r="BM244" s="224" t="s">
        <v>480</v>
      </c>
    </row>
    <row r="245" s="2" customFormat="1">
      <c r="A245" s="39"/>
      <c r="B245" s="40"/>
      <c r="C245" s="41"/>
      <c r="D245" s="226" t="s">
        <v>146</v>
      </c>
      <c r="E245" s="41"/>
      <c r="F245" s="227" t="s">
        <v>481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76</v>
      </c>
    </row>
    <row r="246" s="2" customFormat="1">
      <c r="A246" s="39"/>
      <c r="B246" s="40"/>
      <c r="C246" s="41"/>
      <c r="D246" s="277" t="s">
        <v>281</v>
      </c>
      <c r="E246" s="41"/>
      <c r="F246" s="278" t="s">
        <v>482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281</v>
      </c>
      <c r="AU246" s="18" t="s">
        <v>76</v>
      </c>
    </row>
    <row r="247" s="13" customFormat="1">
      <c r="A247" s="13"/>
      <c r="B247" s="232"/>
      <c r="C247" s="233"/>
      <c r="D247" s="226" t="s">
        <v>155</v>
      </c>
      <c r="E247" s="234" t="s">
        <v>19</v>
      </c>
      <c r="F247" s="235" t="s">
        <v>483</v>
      </c>
      <c r="G247" s="233"/>
      <c r="H247" s="236">
        <v>43.409999999999997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155</v>
      </c>
      <c r="AU247" s="242" t="s">
        <v>76</v>
      </c>
      <c r="AV247" s="13" t="s">
        <v>78</v>
      </c>
      <c r="AW247" s="13" t="s">
        <v>31</v>
      </c>
      <c r="AX247" s="13" t="s">
        <v>76</v>
      </c>
      <c r="AY247" s="242" t="s">
        <v>136</v>
      </c>
    </row>
    <row r="248" s="2" customFormat="1" ht="16.5" customHeight="1">
      <c r="A248" s="39"/>
      <c r="B248" s="40"/>
      <c r="C248" s="213" t="s">
        <v>484</v>
      </c>
      <c r="D248" s="213" t="s">
        <v>139</v>
      </c>
      <c r="E248" s="214" t="s">
        <v>485</v>
      </c>
      <c r="F248" s="215" t="s">
        <v>486</v>
      </c>
      <c r="G248" s="216" t="s">
        <v>150</v>
      </c>
      <c r="H248" s="217">
        <v>0.64100000000000001</v>
      </c>
      <c r="I248" s="218"/>
      <c r="J248" s="219">
        <f>ROUND(I248*H248,2)</f>
        <v>0</v>
      </c>
      <c r="K248" s="215" t="s">
        <v>278</v>
      </c>
      <c r="L248" s="45"/>
      <c r="M248" s="220" t="s">
        <v>19</v>
      </c>
      <c r="N248" s="221" t="s">
        <v>40</v>
      </c>
      <c r="O248" s="85"/>
      <c r="P248" s="222">
        <f>O248*H248</f>
        <v>0</v>
      </c>
      <c r="Q248" s="222">
        <v>2.4300000000000002</v>
      </c>
      <c r="R248" s="222">
        <f>Q248*H248</f>
        <v>1.5576300000000001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144</v>
      </c>
      <c r="AT248" s="224" t="s">
        <v>139</v>
      </c>
      <c r="AU248" s="224" t="s">
        <v>76</v>
      </c>
      <c r="AY248" s="18" t="s">
        <v>136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76</v>
      </c>
      <c r="BK248" s="225">
        <f>ROUND(I248*H248,2)</f>
        <v>0</v>
      </c>
      <c r="BL248" s="18" t="s">
        <v>144</v>
      </c>
      <c r="BM248" s="224" t="s">
        <v>487</v>
      </c>
    </row>
    <row r="249" s="2" customFormat="1">
      <c r="A249" s="39"/>
      <c r="B249" s="40"/>
      <c r="C249" s="41"/>
      <c r="D249" s="226" t="s">
        <v>146</v>
      </c>
      <c r="E249" s="41"/>
      <c r="F249" s="227" t="s">
        <v>488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146</v>
      </c>
      <c r="AU249" s="18" t="s">
        <v>76</v>
      </c>
    </row>
    <row r="250" s="2" customFormat="1">
      <c r="A250" s="39"/>
      <c r="B250" s="40"/>
      <c r="C250" s="41"/>
      <c r="D250" s="277" t="s">
        <v>281</v>
      </c>
      <c r="E250" s="41"/>
      <c r="F250" s="278" t="s">
        <v>489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281</v>
      </c>
      <c r="AU250" s="18" t="s">
        <v>76</v>
      </c>
    </row>
    <row r="251" s="13" customFormat="1">
      <c r="A251" s="13"/>
      <c r="B251" s="232"/>
      <c r="C251" s="233"/>
      <c r="D251" s="226" t="s">
        <v>155</v>
      </c>
      <c r="E251" s="234" t="s">
        <v>19</v>
      </c>
      <c r="F251" s="235" t="s">
        <v>490</v>
      </c>
      <c r="G251" s="233"/>
      <c r="H251" s="236">
        <v>0.64100000000000001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155</v>
      </c>
      <c r="AU251" s="242" t="s">
        <v>76</v>
      </c>
      <c r="AV251" s="13" t="s">
        <v>78</v>
      </c>
      <c r="AW251" s="13" t="s">
        <v>31</v>
      </c>
      <c r="AX251" s="13" t="s">
        <v>76</v>
      </c>
      <c r="AY251" s="242" t="s">
        <v>136</v>
      </c>
    </row>
    <row r="252" s="2" customFormat="1" ht="21.75" customHeight="1">
      <c r="A252" s="39"/>
      <c r="B252" s="40"/>
      <c r="C252" s="213" t="s">
        <v>491</v>
      </c>
      <c r="D252" s="213" t="s">
        <v>139</v>
      </c>
      <c r="E252" s="214" t="s">
        <v>492</v>
      </c>
      <c r="F252" s="215" t="s">
        <v>493</v>
      </c>
      <c r="G252" s="216" t="s">
        <v>277</v>
      </c>
      <c r="H252" s="217">
        <v>43.409999999999997</v>
      </c>
      <c r="I252" s="218"/>
      <c r="J252" s="219">
        <f>ROUND(I252*H252,2)</f>
        <v>0</v>
      </c>
      <c r="K252" s="215" t="s">
        <v>278</v>
      </c>
      <c r="L252" s="45"/>
      <c r="M252" s="220" t="s">
        <v>19</v>
      </c>
      <c r="N252" s="221" t="s">
        <v>40</v>
      </c>
      <c r="O252" s="85"/>
      <c r="P252" s="222">
        <f>O252*H252</f>
        <v>0</v>
      </c>
      <c r="Q252" s="222">
        <v>1.031199</v>
      </c>
      <c r="R252" s="222">
        <f>Q252*H252</f>
        <v>44.764348589999997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144</v>
      </c>
      <c r="AT252" s="224" t="s">
        <v>139</v>
      </c>
      <c r="AU252" s="224" t="s">
        <v>76</v>
      </c>
      <c r="AY252" s="18" t="s">
        <v>136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76</v>
      </c>
      <c r="BK252" s="225">
        <f>ROUND(I252*H252,2)</f>
        <v>0</v>
      </c>
      <c r="BL252" s="18" t="s">
        <v>144</v>
      </c>
      <c r="BM252" s="224" t="s">
        <v>494</v>
      </c>
    </row>
    <row r="253" s="2" customFormat="1">
      <c r="A253" s="39"/>
      <c r="B253" s="40"/>
      <c r="C253" s="41"/>
      <c r="D253" s="226" t="s">
        <v>146</v>
      </c>
      <c r="E253" s="41"/>
      <c r="F253" s="227" t="s">
        <v>495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76</v>
      </c>
    </row>
    <row r="254" s="2" customFormat="1">
      <c r="A254" s="39"/>
      <c r="B254" s="40"/>
      <c r="C254" s="41"/>
      <c r="D254" s="277" t="s">
        <v>281</v>
      </c>
      <c r="E254" s="41"/>
      <c r="F254" s="278" t="s">
        <v>496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281</v>
      </c>
      <c r="AU254" s="18" t="s">
        <v>76</v>
      </c>
    </row>
    <row r="255" s="13" customFormat="1">
      <c r="A255" s="13"/>
      <c r="B255" s="232"/>
      <c r="C255" s="233"/>
      <c r="D255" s="226" t="s">
        <v>155</v>
      </c>
      <c r="E255" s="234" t="s">
        <v>19</v>
      </c>
      <c r="F255" s="235" t="s">
        <v>497</v>
      </c>
      <c r="G255" s="233"/>
      <c r="H255" s="236">
        <v>19.760000000000002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155</v>
      </c>
      <c r="AU255" s="242" t="s">
        <v>76</v>
      </c>
      <c r="AV255" s="13" t="s">
        <v>78</v>
      </c>
      <c r="AW255" s="13" t="s">
        <v>31</v>
      </c>
      <c r="AX255" s="13" t="s">
        <v>69</v>
      </c>
      <c r="AY255" s="242" t="s">
        <v>136</v>
      </c>
    </row>
    <row r="256" s="13" customFormat="1">
      <c r="A256" s="13"/>
      <c r="B256" s="232"/>
      <c r="C256" s="233"/>
      <c r="D256" s="226" t="s">
        <v>155</v>
      </c>
      <c r="E256" s="234" t="s">
        <v>19</v>
      </c>
      <c r="F256" s="235" t="s">
        <v>498</v>
      </c>
      <c r="G256" s="233"/>
      <c r="H256" s="236">
        <v>23.649999999999999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155</v>
      </c>
      <c r="AU256" s="242" t="s">
        <v>76</v>
      </c>
      <c r="AV256" s="13" t="s">
        <v>78</v>
      </c>
      <c r="AW256" s="13" t="s">
        <v>31</v>
      </c>
      <c r="AX256" s="13" t="s">
        <v>69</v>
      </c>
      <c r="AY256" s="242" t="s">
        <v>136</v>
      </c>
    </row>
    <row r="257" s="14" customFormat="1">
      <c r="A257" s="14"/>
      <c r="B257" s="243"/>
      <c r="C257" s="244"/>
      <c r="D257" s="226" t="s">
        <v>155</v>
      </c>
      <c r="E257" s="245" t="s">
        <v>19</v>
      </c>
      <c r="F257" s="246" t="s">
        <v>157</v>
      </c>
      <c r="G257" s="244"/>
      <c r="H257" s="247">
        <v>43.409999999999997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155</v>
      </c>
      <c r="AU257" s="253" t="s">
        <v>76</v>
      </c>
      <c r="AV257" s="14" t="s">
        <v>144</v>
      </c>
      <c r="AW257" s="14" t="s">
        <v>31</v>
      </c>
      <c r="AX257" s="14" t="s">
        <v>76</v>
      </c>
      <c r="AY257" s="253" t="s">
        <v>136</v>
      </c>
    </row>
    <row r="258" s="12" customFormat="1" ht="25.92" customHeight="1">
      <c r="A258" s="12"/>
      <c r="B258" s="197"/>
      <c r="C258" s="198"/>
      <c r="D258" s="199" t="s">
        <v>68</v>
      </c>
      <c r="E258" s="200" t="s">
        <v>499</v>
      </c>
      <c r="F258" s="200" t="s">
        <v>500</v>
      </c>
      <c r="G258" s="198"/>
      <c r="H258" s="198"/>
      <c r="I258" s="201"/>
      <c r="J258" s="202">
        <f>BK258</f>
        <v>0</v>
      </c>
      <c r="K258" s="198"/>
      <c r="L258" s="203"/>
      <c r="M258" s="204"/>
      <c r="N258" s="205"/>
      <c r="O258" s="205"/>
      <c r="P258" s="206">
        <f>SUM(P259:P281)</f>
        <v>0</v>
      </c>
      <c r="Q258" s="205"/>
      <c r="R258" s="206">
        <f>SUM(R259:R281)</f>
        <v>0.052999999999999998</v>
      </c>
      <c r="S258" s="205"/>
      <c r="T258" s="207">
        <f>SUM(T259:T281)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8" t="s">
        <v>76</v>
      </c>
      <c r="AT258" s="209" t="s">
        <v>68</v>
      </c>
      <c r="AU258" s="209" t="s">
        <v>69</v>
      </c>
      <c r="AY258" s="208" t="s">
        <v>136</v>
      </c>
      <c r="BK258" s="210">
        <f>SUM(BK259:BK281)</f>
        <v>0</v>
      </c>
    </row>
    <row r="259" s="2" customFormat="1" ht="16.5" customHeight="1">
      <c r="A259" s="39"/>
      <c r="B259" s="40"/>
      <c r="C259" s="213" t="s">
        <v>501</v>
      </c>
      <c r="D259" s="213" t="s">
        <v>139</v>
      </c>
      <c r="E259" s="214" t="s">
        <v>502</v>
      </c>
      <c r="F259" s="215" t="s">
        <v>503</v>
      </c>
      <c r="G259" s="216" t="s">
        <v>277</v>
      </c>
      <c r="H259" s="217">
        <v>52.32</v>
      </c>
      <c r="I259" s="218"/>
      <c r="J259" s="219">
        <f>ROUND(I259*H259,2)</f>
        <v>0</v>
      </c>
      <c r="K259" s="215" t="s">
        <v>278</v>
      </c>
      <c r="L259" s="45"/>
      <c r="M259" s="220" t="s">
        <v>19</v>
      </c>
      <c r="N259" s="221" t="s">
        <v>40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144</v>
      </c>
      <c r="AT259" s="224" t="s">
        <v>139</v>
      </c>
      <c r="AU259" s="224" t="s">
        <v>76</v>
      </c>
      <c r="AY259" s="18" t="s">
        <v>136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76</v>
      </c>
      <c r="BK259" s="225">
        <f>ROUND(I259*H259,2)</f>
        <v>0</v>
      </c>
      <c r="BL259" s="18" t="s">
        <v>144</v>
      </c>
      <c r="BM259" s="224" t="s">
        <v>504</v>
      </c>
    </row>
    <row r="260" s="2" customFormat="1">
      <c r="A260" s="39"/>
      <c r="B260" s="40"/>
      <c r="C260" s="41"/>
      <c r="D260" s="226" t="s">
        <v>146</v>
      </c>
      <c r="E260" s="41"/>
      <c r="F260" s="227" t="s">
        <v>505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146</v>
      </c>
      <c r="AU260" s="18" t="s">
        <v>76</v>
      </c>
    </row>
    <row r="261" s="2" customFormat="1">
      <c r="A261" s="39"/>
      <c r="B261" s="40"/>
      <c r="C261" s="41"/>
      <c r="D261" s="277" t="s">
        <v>281</v>
      </c>
      <c r="E261" s="41"/>
      <c r="F261" s="278" t="s">
        <v>506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281</v>
      </c>
      <c r="AU261" s="18" t="s">
        <v>76</v>
      </c>
    </row>
    <row r="262" s="13" customFormat="1">
      <c r="A262" s="13"/>
      <c r="B262" s="232"/>
      <c r="C262" s="233"/>
      <c r="D262" s="226" t="s">
        <v>155</v>
      </c>
      <c r="E262" s="234" t="s">
        <v>19</v>
      </c>
      <c r="F262" s="235" t="s">
        <v>507</v>
      </c>
      <c r="G262" s="233"/>
      <c r="H262" s="236">
        <v>15.345000000000001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155</v>
      </c>
      <c r="AU262" s="242" t="s">
        <v>76</v>
      </c>
      <c r="AV262" s="13" t="s">
        <v>78</v>
      </c>
      <c r="AW262" s="13" t="s">
        <v>31</v>
      </c>
      <c r="AX262" s="13" t="s">
        <v>69</v>
      </c>
      <c r="AY262" s="242" t="s">
        <v>136</v>
      </c>
    </row>
    <row r="263" s="13" customFormat="1">
      <c r="A263" s="13"/>
      <c r="B263" s="232"/>
      <c r="C263" s="233"/>
      <c r="D263" s="226" t="s">
        <v>155</v>
      </c>
      <c r="E263" s="234" t="s">
        <v>19</v>
      </c>
      <c r="F263" s="235" t="s">
        <v>508</v>
      </c>
      <c r="G263" s="233"/>
      <c r="H263" s="236">
        <v>36.975000000000001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155</v>
      </c>
      <c r="AU263" s="242" t="s">
        <v>76</v>
      </c>
      <c r="AV263" s="13" t="s">
        <v>78</v>
      </c>
      <c r="AW263" s="13" t="s">
        <v>31</v>
      </c>
      <c r="AX263" s="13" t="s">
        <v>69</v>
      </c>
      <c r="AY263" s="242" t="s">
        <v>136</v>
      </c>
    </row>
    <row r="264" s="14" customFormat="1">
      <c r="A264" s="14"/>
      <c r="B264" s="243"/>
      <c r="C264" s="244"/>
      <c r="D264" s="226" t="s">
        <v>155</v>
      </c>
      <c r="E264" s="245" t="s">
        <v>19</v>
      </c>
      <c r="F264" s="246" t="s">
        <v>157</v>
      </c>
      <c r="G264" s="244"/>
      <c r="H264" s="247">
        <v>52.32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155</v>
      </c>
      <c r="AU264" s="253" t="s">
        <v>76</v>
      </c>
      <c r="AV264" s="14" t="s">
        <v>144</v>
      </c>
      <c r="AW264" s="14" t="s">
        <v>31</v>
      </c>
      <c r="AX264" s="14" t="s">
        <v>76</v>
      </c>
      <c r="AY264" s="253" t="s">
        <v>136</v>
      </c>
    </row>
    <row r="265" s="2" customFormat="1" ht="16.5" customHeight="1">
      <c r="A265" s="39"/>
      <c r="B265" s="40"/>
      <c r="C265" s="254" t="s">
        <v>509</v>
      </c>
      <c r="D265" s="254" t="s">
        <v>186</v>
      </c>
      <c r="E265" s="255" t="s">
        <v>510</v>
      </c>
      <c r="F265" s="256" t="s">
        <v>511</v>
      </c>
      <c r="G265" s="257" t="s">
        <v>221</v>
      </c>
      <c r="H265" s="258">
        <v>0.017000000000000001</v>
      </c>
      <c r="I265" s="259"/>
      <c r="J265" s="260">
        <f>ROUND(I265*H265,2)</f>
        <v>0</v>
      </c>
      <c r="K265" s="256" t="s">
        <v>278</v>
      </c>
      <c r="L265" s="261"/>
      <c r="M265" s="262" t="s">
        <v>19</v>
      </c>
      <c r="N265" s="263" t="s">
        <v>40</v>
      </c>
      <c r="O265" s="85"/>
      <c r="P265" s="222">
        <f>O265*H265</f>
        <v>0</v>
      </c>
      <c r="Q265" s="222">
        <v>1</v>
      </c>
      <c r="R265" s="222">
        <f>Q265*H265</f>
        <v>0.017000000000000001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185</v>
      </c>
      <c r="AT265" s="224" t="s">
        <v>186</v>
      </c>
      <c r="AU265" s="224" t="s">
        <v>76</v>
      </c>
      <c r="AY265" s="18" t="s">
        <v>136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76</v>
      </c>
      <c r="BK265" s="225">
        <f>ROUND(I265*H265,2)</f>
        <v>0</v>
      </c>
      <c r="BL265" s="18" t="s">
        <v>144</v>
      </c>
      <c r="BM265" s="224" t="s">
        <v>512</v>
      </c>
    </row>
    <row r="266" s="2" customFormat="1">
      <c r="A266" s="39"/>
      <c r="B266" s="40"/>
      <c r="C266" s="41"/>
      <c r="D266" s="226" t="s">
        <v>146</v>
      </c>
      <c r="E266" s="41"/>
      <c r="F266" s="227" t="s">
        <v>511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76</v>
      </c>
    </row>
    <row r="267" s="2" customFormat="1">
      <c r="A267" s="39"/>
      <c r="B267" s="40"/>
      <c r="C267" s="41"/>
      <c r="D267" s="226" t="s">
        <v>153</v>
      </c>
      <c r="E267" s="41"/>
      <c r="F267" s="231" t="s">
        <v>513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153</v>
      </c>
      <c r="AU267" s="18" t="s">
        <v>76</v>
      </c>
    </row>
    <row r="268" s="2" customFormat="1" ht="16.5" customHeight="1">
      <c r="A268" s="39"/>
      <c r="B268" s="40"/>
      <c r="C268" s="213" t="s">
        <v>514</v>
      </c>
      <c r="D268" s="213" t="s">
        <v>139</v>
      </c>
      <c r="E268" s="214" t="s">
        <v>515</v>
      </c>
      <c r="F268" s="215" t="s">
        <v>516</v>
      </c>
      <c r="G268" s="216" t="s">
        <v>277</v>
      </c>
      <c r="H268" s="217">
        <v>104.64100000000001</v>
      </c>
      <c r="I268" s="218"/>
      <c r="J268" s="219">
        <f>ROUND(I268*H268,2)</f>
        <v>0</v>
      </c>
      <c r="K268" s="215" t="s">
        <v>278</v>
      </c>
      <c r="L268" s="45"/>
      <c r="M268" s="220" t="s">
        <v>19</v>
      </c>
      <c r="N268" s="221" t="s">
        <v>40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144</v>
      </c>
      <c r="AT268" s="224" t="s">
        <v>139</v>
      </c>
      <c r="AU268" s="224" t="s">
        <v>76</v>
      </c>
      <c r="AY268" s="18" t="s">
        <v>136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76</v>
      </c>
      <c r="BK268" s="225">
        <f>ROUND(I268*H268,2)</f>
        <v>0</v>
      </c>
      <c r="BL268" s="18" t="s">
        <v>144</v>
      </c>
      <c r="BM268" s="224" t="s">
        <v>517</v>
      </c>
    </row>
    <row r="269" s="2" customFormat="1">
      <c r="A269" s="39"/>
      <c r="B269" s="40"/>
      <c r="C269" s="41"/>
      <c r="D269" s="226" t="s">
        <v>146</v>
      </c>
      <c r="E269" s="41"/>
      <c r="F269" s="227" t="s">
        <v>518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146</v>
      </c>
      <c r="AU269" s="18" t="s">
        <v>76</v>
      </c>
    </row>
    <row r="270" s="2" customFormat="1">
      <c r="A270" s="39"/>
      <c r="B270" s="40"/>
      <c r="C270" s="41"/>
      <c r="D270" s="277" t="s">
        <v>281</v>
      </c>
      <c r="E270" s="41"/>
      <c r="F270" s="278" t="s">
        <v>519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281</v>
      </c>
      <c r="AU270" s="18" t="s">
        <v>76</v>
      </c>
    </row>
    <row r="271" s="15" customFormat="1">
      <c r="A271" s="15"/>
      <c r="B271" s="264"/>
      <c r="C271" s="265"/>
      <c r="D271" s="226" t="s">
        <v>155</v>
      </c>
      <c r="E271" s="266" t="s">
        <v>19</v>
      </c>
      <c r="F271" s="267" t="s">
        <v>520</v>
      </c>
      <c r="G271" s="265"/>
      <c r="H271" s="266" t="s">
        <v>19</v>
      </c>
      <c r="I271" s="268"/>
      <c r="J271" s="265"/>
      <c r="K271" s="265"/>
      <c r="L271" s="269"/>
      <c r="M271" s="270"/>
      <c r="N271" s="271"/>
      <c r="O271" s="271"/>
      <c r="P271" s="271"/>
      <c r="Q271" s="271"/>
      <c r="R271" s="271"/>
      <c r="S271" s="271"/>
      <c r="T271" s="27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3" t="s">
        <v>155</v>
      </c>
      <c r="AU271" s="273" t="s">
        <v>76</v>
      </c>
      <c r="AV271" s="15" t="s">
        <v>76</v>
      </c>
      <c r="AW271" s="15" t="s">
        <v>31</v>
      </c>
      <c r="AX271" s="15" t="s">
        <v>69</v>
      </c>
      <c r="AY271" s="273" t="s">
        <v>136</v>
      </c>
    </row>
    <row r="272" s="13" customFormat="1">
      <c r="A272" s="13"/>
      <c r="B272" s="232"/>
      <c r="C272" s="233"/>
      <c r="D272" s="226" t="s">
        <v>155</v>
      </c>
      <c r="E272" s="234" t="s">
        <v>19</v>
      </c>
      <c r="F272" s="235" t="s">
        <v>521</v>
      </c>
      <c r="G272" s="233"/>
      <c r="H272" s="236">
        <v>30.690999999999999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155</v>
      </c>
      <c r="AU272" s="242" t="s">
        <v>76</v>
      </c>
      <c r="AV272" s="13" t="s">
        <v>78</v>
      </c>
      <c r="AW272" s="13" t="s">
        <v>31</v>
      </c>
      <c r="AX272" s="13" t="s">
        <v>69</v>
      </c>
      <c r="AY272" s="242" t="s">
        <v>136</v>
      </c>
    </row>
    <row r="273" s="13" customFormat="1">
      <c r="A273" s="13"/>
      <c r="B273" s="232"/>
      <c r="C273" s="233"/>
      <c r="D273" s="226" t="s">
        <v>155</v>
      </c>
      <c r="E273" s="234" t="s">
        <v>19</v>
      </c>
      <c r="F273" s="235" t="s">
        <v>522</v>
      </c>
      <c r="G273" s="233"/>
      <c r="H273" s="236">
        <v>73.950000000000003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155</v>
      </c>
      <c r="AU273" s="242" t="s">
        <v>76</v>
      </c>
      <c r="AV273" s="13" t="s">
        <v>78</v>
      </c>
      <c r="AW273" s="13" t="s">
        <v>31</v>
      </c>
      <c r="AX273" s="13" t="s">
        <v>69</v>
      </c>
      <c r="AY273" s="242" t="s">
        <v>136</v>
      </c>
    </row>
    <row r="274" s="14" customFormat="1">
      <c r="A274" s="14"/>
      <c r="B274" s="243"/>
      <c r="C274" s="244"/>
      <c r="D274" s="226" t="s">
        <v>155</v>
      </c>
      <c r="E274" s="245" t="s">
        <v>19</v>
      </c>
      <c r="F274" s="246" t="s">
        <v>157</v>
      </c>
      <c r="G274" s="244"/>
      <c r="H274" s="247">
        <v>104.64100000000001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155</v>
      </c>
      <c r="AU274" s="253" t="s">
        <v>76</v>
      </c>
      <c r="AV274" s="14" t="s">
        <v>144</v>
      </c>
      <c r="AW274" s="14" t="s">
        <v>31</v>
      </c>
      <c r="AX274" s="14" t="s">
        <v>76</v>
      </c>
      <c r="AY274" s="253" t="s">
        <v>136</v>
      </c>
    </row>
    <row r="275" s="2" customFormat="1" ht="16.5" customHeight="1">
      <c r="A275" s="39"/>
      <c r="B275" s="40"/>
      <c r="C275" s="254" t="s">
        <v>523</v>
      </c>
      <c r="D275" s="254" t="s">
        <v>186</v>
      </c>
      <c r="E275" s="255" t="s">
        <v>524</v>
      </c>
      <c r="F275" s="256" t="s">
        <v>525</v>
      </c>
      <c r="G275" s="257" t="s">
        <v>221</v>
      </c>
      <c r="H275" s="258">
        <v>0.035999999999999997</v>
      </c>
      <c r="I275" s="259"/>
      <c r="J275" s="260">
        <f>ROUND(I275*H275,2)</f>
        <v>0</v>
      </c>
      <c r="K275" s="256" t="s">
        <v>278</v>
      </c>
      <c r="L275" s="261"/>
      <c r="M275" s="262" t="s">
        <v>19</v>
      </c>
      <c r="N275" s="263" t="s">
        <v>40</v>
      </c>
      <c r="O275" s="85"/>
      <c r="P275" s="222">
        <f>O275*H275</f>
        <v>0</v>
      </c>
      <c r="Q275" s="222">
        <v>1</v>
      </c>
      <c r="R275" s="222">
        <f>Q275*H275</f>
        <v>0.035999999999999997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185</v>
      </c>
      <c r="AT275" s="224" t="s">
        <v>186</v>
      </c>
      <c r="AU275" s="224" t="s">
        <v>76</v>
      </c>
      <c r="AY275" s="18" t="s">
        <v>136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76</v>
      </c>
      <c r="BK275" s="225">
        <f>ROUND(I275*H275,2)</f>
        <v>0</v>
      </c>
      <c r="BL275" s="18" t="s">
        <v>144</v>
      </c>
      <c r="BM275" s="224" t="s">
        <v>526</v>
      </c>
    </row>
    <row r="276" s="2" customFormat="1">
      <c r="A276" s="39"/>
      <c r="B276" s="40"/>
      <c r="C276" s="41"/>
      <c r="D276" s="226" t="s">
        <v>146</v>
      </c>
      <c r="E276" s="41"/>
      <c r="F276" s="227" t="s">
        <v>525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76</v>
      </c>
    </row>
    <row r="277" s="2" customFormat="1">
      <c r="A277" s="39"/>
      <c r="B277" s="40"/>
      <c r="C277" s="41"/>
      <c r="D277" s="226" t="s">
        <v>153</v>
      </c>
      <c r="E277" s="41"/>
      <c r="F277" s="231" t="s">
        <v>527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153</v>
      </c>
      <c r="AU277" s="18" t="s">
        <v>76</v>
      </c>
    </row>
    <row r="278" s="2" customFormat="1" ht="16.5" customHeight="1">
      <c r="A278" s="39"/>
      <c r="B278" s="40"/>
      <c r="C278" s="213" t="s">
        <v>528</v>
      </c>
      <c r="D278" s="213" t="s">
        <v>139</v>
      </c>
      <c r="E278" s="214" t="s">
        <v>529</v>
      </c>
      <c r="F278" s="215" t="s">
        <v>530</v>
      </c>
      <c r="G278" s="216" t="s">
        <v>221</v>
      </c>
      <c r="H278" s="217">
        <v>0.052999999999999998</v>
      </c>
      <c r="I278" s="218"/>
      <c r="J278" s="219">
        <f>ROUND(I278*H278,2)</f>
        <v>0</v>
      </c>
      <c r="K278" s="215" t="s">
        <v>278</v>
      </c>
      <c r="L278" s="45"/>
      <c r="M278" s="220" t="s">
        <v>19</v>
      </c>
      <c r="N278" s="221" t="s">
        <v>40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225</v>
      </c>
      <c r="AT278" s="224" t="s">
        <v>139</v>
      </c>
      <c r="AU278" s="224" t="s">
        <v>76</v>
      </c>
      <c r="AY278" s="18" t="s">
        <v>136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76</v>
      </c>
      <c r="BK278" s="225">
        <f>ROUND(I278*H278,2)</f>
        <v>0</v>
      </c>
      <c r="BL278" s="18" t="s">
        <v>225</v>
      </c>
      <c r="BM278" s="224" t="s">
        <v>531</v>
      </c>
    </row>
    <row r="279" s="2" customFormat="1">
      <c r="A279" s="39"/>
      <c r="B279" s="40"/>
      <c r="C279" s="41"/>
      <c r="D279" s="226" t="s">
        <v>146</v>
      </c>
      <c r="E279" s="41"/>
      <c r="F279" s="227" t="s">
        <v>532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76</v>
      </c>
    </row>
    <row r="280" s="2" customFormat="1">
      <c r="A280" s="39"/>
      <c r="B280" s="40"/>
      <c r="C280" s="41"/>
      <c r="D280" s="277" t="s">
        <v>281</v>
      </c>
      <c r="E280" s="41"/>
      <c r="F280" s="278" t="s">
        <v>533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281</v>
      </c>
      <c r="AU280" s="18" t="s">
        <v>76</v>
      </c>
    </row>
    <row r="281" s="13" customFormat="1">
      <c r="A281" s="13"/>
      <c r="B281" s="232"/>
      <c r="C281" s="233"/>
      <c r="D281" s="226" t="s">
        <v>155</v>
      </c>
      <c r="E281" s="234" t="s">
        <v>19</v>
      </c>
      <c r="F281" s="235" t="s">
        <v>534</v>
      </c>
      <c r="G281" s="233"/>
      <c r="H281" s="236">
        <v>0.052999999999999998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155</v>
      </c>
      <c r="AU281" s="242" t="s">
        <v>76</v>
      </c>
      <c r="AV281" s="13" t="s">
        <v>78</v>
      </c>
      <c r="AW281" s="13" t="s">
        <v>31</v>
      </c>
      <c r="AX281" s="13" t="s">
        <v>76</v>
      </c>
      <c r="AY281" s="242" t="s">
        <v>136</v>
      </c>
    </row>
    <row r="282" s="12" customFormat="1" ht="25.92" customHeight="1">
      <c r="A282" s="12"/>
      <c r="B282" s="197"/>
      <c r="C282" s="198"/>
      <c r="D282" s="199" t="s">
        <v>68</v>
      </c>
      <c r="E282" s="200" t="s">
        <v>190</v>
      </c>
      <c r="F282" s="200" t="s">
        <v>535</v>
      </c>
      <c r="G282" s="198"/>
      <c r="H282" s="198"/>
      <c r="I282" s="201"/>
      <c r="J282" s="202">
        <f>BK282</f>
        <v>0</v>
      </c>
      <c r="K282" s="198"/>
      <c r="L282" s="203"/>
      <c r="M282" s="204"/>
      <c r="N282" s="205"/>
      <c r="O282" s="205"/>
      <c r="P282" s="206">
        <f>SUM(P283:P309)</f>
        <v>0</v>
      </c>
      <c r="Q282" s="205"/>
      <c r="R282" s="206">
        <f>SUM(R283:R309)</f>
        <v>17.725954999999999</v>
      </c>
      <c r="S282" s="205"/>
      <c r="T282" s="207">
        <f>SUM(T283:T309)</f>
        <v>5.9487000000000005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76</v>
      </c>
      <c r="AT282" s="209" t="s">
        <v>68</v>
      </c>
      <c r="AU282" s="209" t="s">
        <v>69</v>
      </c>
      <c r="AY282" s="208" t="s">
        <v>136</v>
      </c>
      <c r="BK282" s="210">
        <f>SUM(BK283:BK309)</f>
        <v>0</v>
      </c>
    </row>
    <row r="283" s="2" customFormat="1" ht="16.5" customHeight="1">
      <c r="A283" s="39"/>
      <c r="B283" s="40"/>
      <c r="C283" s="254" t="s">
        <v>381</v>
      </c>
      <c r="D283" s="254" t="s">
        <v>186</v>
      </c>
      <c r="E283" s="255" t="s">
        <v>536</v>
      </c>
      <c r="F283" s="256" t="s">
        <v>537</v>
      </c>
      <c r="G283" s="257" t="s">
        <v>538</v>
      </c>
      <c r="H283" s="258">
        <v>1</v>
      </c>
      <c r="I283" s="259"/>
      <c r="J283" s="260">
        <f>ROUND(I283*H283,2)</f>
        <v>0</v>
      </c>
      <c r="K283" s="256" t="s">
        <v>19</v>
      </c>
      <c r="L283" s="261"/>
      <c r="M283" s="262" t="s">
        <v>19</v>
      </c>
      <c r="N283" s="263" t="s">
        <v>40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185</v>
      </c>
      <c r="AT283" s="224" t="s">
        <v>186</v>
      </c>
      <c r="AU283" s="224" t="s">
        <v>76</v>
      </c>
      <c r="AY283" s="18" t="s">
        <v>136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76</v>
      </c>
      <c r="BK283" s="225">
        <f>ROUND(I283*H283,2)</f>
        <v>0</v>
      </c>
      <c r="BL283" s="18" t="s">
        <v>144</v>
      </c>
      <c r="BM283" s="224" t="s">
        <v>539</v>
      </c>
    </row>
    <row r="284" s="2" customFormat="1">
      <c r="A284" s="39"/>
      <c r="B284" s="40"/>
      <c r="C284" s="41"/>
      <c r="D284" s="226" t="s">
        <v>146</v>
      </c>
      <c r="E284" s="41"/>
      <c r="F284" s="227" t="s">
        <v>540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76</v>
      </c>
    </row>
    <row r="285" s="13" customFormat="1">
      <c r="A285" s="13"/>
      <c r="B285" s="232"/>
      <c r="C285" s="233"/>
      <c r="D285" s="226" t="s">
        <v>155</v>
      </c>
      <c r="E285" s="234" t="s">
        <v>19</v>
      </c>
      <c r="F285" s="235" t="s">
        <v>541</v>
      </c>
      <c r="G285" s="233"/>
      <c r="H285" s="236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155</v>
      </c>
      <c r="AU285" s="242" t="s">
        <v>76</v>
      </c>
      <c r="AV285" s="13" t="s">
        <v>78</v>
      </c>
      <c r="AW285" s="13" t="s">
        <v>31</v>
      </c>
      <c r="AX285" s="13" t="s">
        <v>76</v>
      </c>
      <c r="AY285" s="242" t="s">
        <v>136</v>
      </c>
    </row>
    <row r="286" s="2" customFormat="1" ht="16.5" customHeight="1">
      <c r="A286" s="39"/>
      <c r="B286" s="40"/>
      <c r="C286" s="213" t="s">
        <v>542</v>
      </c>
      <c r="D286" s="213" t="s">
        <v>139</v>
      </c>
      <c r="E286" s="214" t="s">
        <v>543</v>
      </c>
      <c r="F286" s="215" t="s">
        <v>19</v>
      </c>
      <c r="G286" s="216" t="s">
        <v>384</v>
      </c>
      <c r="H286" s="217">
        <v>41.719999999999999</v>
      </c>
      <c r="I286" s="218"/>
      <c r="J286" s="219">
        <f>ROUND(I286*H286,2)</f>
        <v>0</v>
      </c>
      <c r="K286" s="215" t="s">
        <v>19</v>
      </c>
      <c r="L286" s="45"/>
      <c r="M286" s="220" t="s">
        <v>19</v>
      </c>
      <c r="N286" s="221" t="s">
        <v>40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144</v>
      </c>
      <c r="AT286" s="224" t="s">
        <v>139</v>
      </c>
      <c r="AU286" s="224" t="s">
        <v>76</v>
      </c>
      <c r="AY286" s="18" t="s">
        <v>136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76</v>
      </c>
      <c r="BK286" s="225">
        <f>ROUND(I286*H286,2)</f>
        <v>0</v>
      </c>
      <c r="BL286" s="18" t="s">
        <v>144</v>
      </c>
      <c r="BM286" s="224" t="s">
        <v>544</v>
      </c>
    </row>
    <row r="287" s="2" customFormat="1">
      <c r="A287" s="39"/>
      <c r="B287" s="40"/>
      <c r="C287" s="41"/>
      <c r="D287" s="226" t="s">
        <v>146</v>
      </c>
      <c r="E287" s="41"/>
      <c r="F287" s="227" t="s">
        <v>545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76</v>
      </c>
    </row>
    <row r="288" s="13" customFormat="1">
      <c r="A288" s="13"/>
      <c r="B288" s="232"/>
      <c r="C288" s="233"/>
      <c r="D288" s="226" t="s">
        <v>155</v>
      </c>
      <c r="E288" s="234" t="s">
        <v>19</v>
      </c>
      <c r="F288" s="235" t="s">
        <v>546</v>
      </c>
      <c r="G288" s="233"/>
      <c r="H288" s="236">
        <v>41.719999999999999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155</v>
      </c>
      <c r="AU288" s="242" t="s">
        <v>76</v>
      </c>
      <c r="AV288" s="13" t="s">
        <v>78</v>
      </c>
      <c r="AW288" s="13" t="s">
        <v>31</v>
      </c>
      <c r="AX288" s="13" t="s">
        <v>76</v>
      </c>
      <c r="AY288" s="242" t="s">
        <v>136</v>
      </c>
    </row>
    <row r="289" s="2" customFormat="1" ht="16.5" customHeight="1">
      <c r="A289" s="39"/>
      <c r="B289" s="40"/>
      <c r="C289" s="213" t="s">
        <v>547</v>
      </c>
      <c r="D289" s="213" t="s">
        <v>139</v>
      </c>
      <c r="E289" s="214" t="s">
        <v>548</v>
      </c>
      <c r="F289" s="215" t="s">
        <v>549</v>
      </c>
      <c r="G289" s="216" t="s">
        <v>277</v>
      </c>
      <c r="H289" s="217">
        <v>21</v>
      </c>
      <c r="I289" s="218"/>
      <c r="J289" s="219">
        <f>ROUND(I289*H289,2)</f>
        <v>0</v>
      </c>
      <c r="K289" s="215" t="s">
        <v>278</v>
      </c>
      <c r="L289" s="45"/>
      <c r="M289" s="220" t="s">
        <v>19</v>
      </c>
      <c r="N289" s="221" t="s">
        <v>40</v>
      </c>
      <c r="O289" s="85"/>
      <c r="P289" s="222">
        <f>O289*H289</f>
        <v>0</v>
      </c>
      <c r="Q289" s="222">
        <v>0.18906999999999999</v>
      </c>
      <c r="R289" s="222">
        <f>Q289*H289</f>
        <v>3.9704699999999997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144</v>
      </c>
      <c r="AT289" s="224" t="s">
        <v>139</v>
      </c>
      <c r="AU289" s="224" t="s">
        <v>76</v>
      </c>
      <c r="AY289" s="18" t="s">
        <v>136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76</v>
      </c>
      <c r="BK289" s="225">
        <f>ROUND(I289*H289,2)</f>
        <v>0</v>
      </c>
      <c r="BL289" s="18" t="s">
        <v>144</v>
      </c>
      <c r="BM289" s="224" t="s">
        <v>550</v>
      </c>
    </row>
    <row r="290" s="2" customFormat="1">
      <c r="A290" s="39"/>
      <c r="B290" s="40"/>
      <c r="C290" s="41"/>
      <c r="D290" s="226" t="s">
        <v>146</v>
      </c>
      <c r="E290" s="41"/>
      <c r="F290" s="227" t="s">
        <v>551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76</v>
      </c>
    </row>
    <row r="291" s="2" customFormat="1">
      <c r="A291" s="39"/>
      <c r="B291" s="40"/>
      <c r="C291" s="41"/>
      <c r="D291" s="277" t="s">
        <v>281</v>
      </c>
      <c r="E291" s="41"/>
      <c r="F291" s="278" t="s">
        <v>552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281</v>
      </c>
      <c r="AU291" s="18" t="s">
        <v>76</v>
      </c>
    </row>
    <row r="292" s="13" customFormat="1">
      <c r="A292" s="13"/>
      <c r="B292" s="232"/>
      <c r="C292" s="233"/>
      <c r="D292" s="226" t="s">
        <v>155</v>
      </c>
      <c r="E292" s="234" t="s">
        <v>19</v>
      </c>
      <c r="F292" s="235" t="s">
        <v>553</v>
      </c>
      <c r="G292" s="233"/>
      <c r="H292" s="236">
        <v>21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155</v>
      </c>
      <c r="AU292" s="242" t="s">
        <v>76</v>
      </c>
      <c r="AV292" s="13" t="s">
        <v>78</v>
      </c>
      <c r="AW292" s="13" t="s">
        <v>31</v>
      </c>
      <c r="AX292" s="13" t="s">
        <v>76</v>
      </c>
      <c r="AY292" s="242" t="s">
        <v>136</v>
      </c>
    </row>
    <row r="293" s="2" customFormat="1" ht="16.5" customHeight="1">
      <c r="A293" s="39"/>
      <c r="B293" s="40"/>
      <c r="C293" s="213" t="s">
        <v>554</v>
      </c>
      <c r="D293" s="213" t="s">
        <v>139</v>
      </c>
      <c r="E293" s="214" t="s">
        <v>555</v>
      </c>
      <c r="F293" s="215" t="s">
        <v>556</v>
      </c>
      <c r="G293" s="216" t="s">
        <v>182</v>
      </c>
      <c r="H293" s="217">
        <v>1</v>
      </c>
      <c r="I293" s="218"/>
      <c r="J293" s="219">
        <f>ROUND(I293*H293,2)</f>
        <v>0</v>
      </c>
      <c r="K293" s="215" t="s">
        <v>278</v>
      </c>
      <c r="L293" s="45"/>
      <c r="M293" s="220" t="s">
        <v>19</v>
      </c>
      <c r="N293" s="221" t="s">
        <v>40</v>
      </c>
      <c r="O293" s="85"/>
      <c r="P293" s="222">
        <f>O293*H293</f>
        <v>0</v>
      </c>
      <c r="Q293" s="222">
        <v>0.0064850000000000003</v>
      </c>
      <c r="R293" s="222">
        <f>Q293*H293</f>
        <v>0.0064850000000000003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144</v>
      </c>
      <c r="AT293" s="224" t="s">
        <v>139</v>
      </c>
      <c r="AU293" s="224" t="s">
        <v>76</v>
      </c>
      <c r="AY293" s="18" t="s">
        <v>136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76</v>
      </c>
      <c r="BK293" s="225">
        <f>ROUND(I293*H293,2)</f>
        <v>0</v>
      </c>
      <c r="BL293" s="18" t="s">
        <v>144</v>
      </c>
      <c r="BM293" s="224" t="s">
        <v>557</v>
      </c>
    </row>
    <row r="294" s="2" customFormat="1">
      <c r="A294" s="39"/>
      <c r="B294" s="40"/>
      <c r="C294" s="41"/>
      <c r="D294" s="226" t="s">
        <v>146</v>
      </c>
      <c r="E294" s="41"/>
      <c r="F294" s="227" t="s">
        <v>558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146</v>
      </c>
      <c r="AU294" s="18" t="s">
        <v>76</v>
      </c>
    </row>
    <row r="295" s="2" customFormat="1">
      <c r="A295" s="39"/>
      <c r="B295" s="40"/>
      <c r="C295" s="41"/>
      <c r="D295" s="277" t="s">
        <v>281</v>
      </c>
      <c r="E295" s="41"/>
      <c r="F295" s="278" t="s">
        <v>559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281</v>
      </c>
      <c r="AU295" s="18" t="s">
        <v>76</v>
      </c>
    </row>
    <row r="296" s="13" customFormat="1">
      <c r="A296" s="13"/>
      <c r="B296" s="232"/>
      <c r="C296" s="233"/>
      <c r="D296" s="226" t="s">
        <v>155</v>
      </c>
      <c r="E296" s="234" t="s">
        <v>19</v>
      </c>
      <c r="F296" s="235" t="s">
        <v>76</v>
      </c>
      <c r="G296" s="233"/>
      <c r="H296" s="236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155</v>
      </c>
      <c r="AU296" s="242" t="s">
        <v>76</v>
      </c>
      <c r="AV296" s="13" t="s">
        <v>78</v>
      </c>
      <c r="AW296" s="13" t="s">
        <v>31</v>
      </c>
      <c r="AX296" s="13" t="s">
        <v>76</v>
      </c>
      <c r="AY296" s="242" t="s">
        <v>136</v>
      </c>
    </row>
    <row r="297" s="2" customFormat="1" ht="16.5" customHeight="1">
      <c r="A297" s="39"/>
      <c r="B297" s="40"/>
      <c r="C297" s="213" t="s">
        <v>560</v>
      </c>
      <c r="D297" s="213" t="s">
        <v>139</v>
      </c>
      <c r="E297" s="214" t="s">
        <v>561</v>
      </c>
      <c r="F297" s="215" t="s">
        <v>562</v>
      </c>
      <c r="G297" s="216" t="s">
        <v>563</v>
      </c>
      <c r="H297" s="217">
        <v>7.9000000000000004</v>
      </c>
      <c r="I297" s="218"/>
      <c r="J297" s="219">
        <f>ROUND(I297*H297,2)</f>
        <v>0</v>
      </c>
      <c r="K297" s="215" t="s">
        <v>278</v>
      </c>
      <c r="L297" s="45"/>
      <c r="M297" s="220" t="s">
        <v>19</v>
      </c>
      <c r="N297" s="221" t="s">
        <v>40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0.753</v>
      </c>
      <c r="T297" s="223">
        <f>S297*H297</f>
        <v>5.9487000000000005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144</v>
      </c>
      <c r="AT297" s="224" t="s">
        <v>139</v>
      </c>
      <c r="AU297" s="224" t="s">
        <v>76</v>
      </c>
      <c r="AY297" s="18" t="s">
        <v>136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76</v>
      </c>
      <c r="BK297" s="225">
        <f>ROUND(I297*H297,2)</f>
        <v>0</v>
      </c>
      <c r="BL297" s="18" t="s">
        <v>144</v>
      </c>
      <c r="BM297" s="224" t="s">
        <v>564</v>
      </c>
    </row>
    <row r="298" s="2" customFormat="1">
      <c r="A298" s="39"/>
      <c r="B298" s="40"/>
      <c r="C298" s="41"/>
      <c r="D298" s="226" t="s">
        <v>146</v>
      </c>
      <c r="E298" s="41"/>
      <c r="F298" s="227" t="s">
        <v>565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76</v>
      </c>
    </row>
    <row r="299" s="2" customFormat="1">
      <c r="A299" s="39"/>
      <c r="B299" s="40"/>
      <c r="C299" s="41"/>
      <c r="D299" s="277" t="s">
        <v>281</v>
      </c>
      <c r="E299" s="41"/>
      <c r="F299" s="278" t="s">
        <v>566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281</v>
      </c>
      <c r="AU299" s="18" t="s">
        <v>76</v>
      </c>
    </row>
    <row r="300" s="13" customFormat="1">
      <c r="A300" s="13"/>
      <c r="B300" s="232"/>
      <c r="C300" s="233"/>
      <c r="D300" s="226" t="s">
        <v>155</v>
      </c>
      <c r="E300" s="234" t="s">
        <v>19</v>
      </c>
      <c r="F300" s="235" t="s">
        <v>567</v>
      </c>
      <c r="G300" s="233"/>
      <c r="H300" s="236">
        <v>7.9000000000000004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155</v>
      </c>
      <c r="AU300" s="242" t="s">
        <v>76</v>
      </c>
      <c r="AV300" s="13" t="s">
        <v>78</v>
      </c>
      <c r="AW300" s="13" t="s">
        <v>31</v>
      </c>
      <c r="AX300" s="13" t="s">
        <v>76</v>
      </c>
      <c r="AY300" s="242" t="s">
        <v>136</v>
      </c>
    </row>
    <row r="301" s="2" customFormat="1" ht="16.5" customHeight="1">
      <c r="A301" s="39"/>
      <c r="B301" s="40"/>
      <c r="C301" s="254" t="s">
        <v>568</v>
      </c>
      <c r="D301" s="254" t="s">
        <v>186</v>
      </c>
      <c r="E301" s="255" t="s">
        <v>569</v>
      </c>
      <c r="F301" s="256" t="s">
        <v>570</v>
      </c>
      <c r="G301" s="257" t="s">
        <v>182</v>
      </c>
      <c r="H301" s="258">
        <v>5</v>
      </c>
      <c r="I301" s="259"/>
      <c r="J301" s="260">
        <f>ROUND(I301*H301,2)</f>
        <v>0</v>
      </c>
      <c r="K301" s="256" t="s">
        <v>19</v>
      </c>
      <c r="L301" s="261"/>
      <c r="M301" s="262" t="s">
        <v>19</v>
      </c>
      <c r="N301" s="263" t="s">
        <v>40</v>
      </c>
      <c r="O301" s="85"/>
      <c r="P301" s="222">
        <f>O301*H301</f>
        <v>0</v>
      </c>
      <c r="Q301" s="222">
        <v>1.8109999999999999</v>
      </c>
      <c r="R301" s="222">
        <f>Q301*H301</f>
        <v>9.0549999999999997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185</v>
      </c>
      <c r="AT301" s="224" t="s">
        <v>186</v>
      </c>
      <c r="AU301" s="224" t="s">
        <v>76</v>
      </c>
      <c r="AY301" s="18" t="s">
        <v>136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76</v>
      </c>
      <c r="BK301" s="225">
        <f>ROUND(I301*H301,2)</f>
        <v>0</v>
      </c>
      <c r="BL301" s="18" t="s">
        <v>144</v>
      </c>
      <c r="BM301" s="224" t="s">
        <v>571</v>
      </c>
    </row>
    <row r="302" s="2" customFormat="1">
      <c r="A302" s="39"/>
      <c r="B302" s="40"/>
      <c r="C302" s="41"/>
      <c r="D302" s="226" t="s">
        <v>146</v>
      </c>
      <c r="E302" s="41"/>
      <c r="F302" s="227" t="s">
        <v>570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146</v>
      </c>
      <c r="AU302" s="18" t="s">
        <v>76</v>
      </c>
    </row>
    <row r="303" s="13" customFormat="1">
      <c r="A303" s="13"/>
      <c r="B303" s="232"/>
      <c r="C303" s="233"/>
      <c r="D303" s="226" t="s">
        <v>155</v>
      </c>
      <c r="E303" s="234" t="s">
        <v>19</v>
      </c>
      <c r="F303" s="235" t="s">
        <v>572</v>
      </c>
      <c r="G303" s="233"/>
      <c r="H303" s="236">
        <v>5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155</v>
      </c>
      <c r="AU303" s="242" t="s">
        <v>76</v>
      </c>
      <c r="AV303" s="13" t="s">
        <v>78</v>
      </c>
      <c r="AW303" s="13" t="s">
        <v>31</v>
      </c>
      <c r="AX303" s="13" t="s">
        <v>76</v>
      </c>
      <c r="AY303" s="242" t="s">
        <v>136</v>
      </c>
    </row>
    <row r="304" s="2" customFormat="1" ht="16.5" customHeight="1">
      <c r="A304" s="39"/>
      <c r="B304" s="40"/>
      <c r="C304" s="254" t="s">
        <v>573</v>
      </c>
      <c r="D304" s="254" t="s">
        <v>186</v>
      </c>
      <c r="E304" s="255" t="s">
        <v>574</v>
      </c>
      <c r="F304" s="256" t="s">
        <v>575</v>
      </c>
      <c r="G304" s="257" t="s">
        <v>182</v>
      </c>
      <c r="H304" s="258">
        <v>1</v>
      </c>
      <c r="I304" s="259"/>
      <c r="J304" s="260">
        <f>ROUND(I304*H304,2)</f>
        <v>0</v>
      </c>
      <c r="K304" s="256" t="s">
        <v>19</v>
      </c>
      <c r="L304" s="261"/>
      <c r="M304" s="262" t="s">
        <v>19</v>
      </c>
      <c r="N304" s="263" t="s">
        <v>40</v>
      </c>
      <c r="O304" s="85"/>
      <c r="P304" s="222">
        <f>O304*H304</f>
        <v>0</v>
      </c>
      <c r="Q304" s="222">
        <v>2.347</v>
      </c>
      <c r="R304" s="222">
        <f>Q304*H304</f>
        <v>2.347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185</v>
      </c>
      <c r="AT304" s="224" t="s">
        <v>186</v>
      </c>
      <c r="AU304" s="224" t="s">
        <v>76</v>
      </c>
      <c r="AY304" s="18" t="s">
        <v>136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76</v>
      </c>
      <c r="BK304" s="225">
        <f>ROUND(I304*H304,2)</f>
        <v>0</v>
      </c>
      <c r="BL304" s="18" t="s">
        <v>144</v>
      </c>
      <c r="BM304" s="224" t="s">
        <v>576</v>
      </c>
    </row>
    <row r="305" s="2" customFormat="1">
      <c r="A305" s="39"/>
      <c r="B305" s="40"/>
      <c r="C305" s="41"/>
      <c r="D305" s="226" t="s">
        <v>146</v>
      </c>
      <c r="E305" s="41"/>
      <c r="F305" s="227" t="s">
        <v>577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76</v>
      </c>
    </row>
    <row r="306" s="13" customFormat="1">
      <c r="A306" s="13"/>
      <c r="B306" s="232"/>
      <c r="C306" s="233"/>
      <c r="D306" s="226" t="s">
        <v>155</v>
      </c>
      <c r="E306" s="234" t="s">
        <v>19</v>
      </c>
      <c r="F306" s="235" t="s">
        <v>76</v>
      </c>
      <c r="G306" s="233"/>
      <c r="H306" s="236">
        <v>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155</v>
      </c>
      <c r="AU306" s="242" t="s">
        <v>76</v>
      </c>
      <c r="AV306" s="13" t="s">
        <v>78</v>
      </c>
      <c r="AW306" s="13" t="s">
        <v>31</v>
      </c>
      <c r="AX306" s="13" t="s">
        <v>76</v>
      </c>
      <c r="AY306" s="242" t="s">
        <v>136</v>
      </c>
    </row>
    <row r="307" s="2" customFormat="1" ht="16.5" customHeight="1">
      <c r="A307" s="39"/>
      <c r="B307" s="40"/>
      <c r="C307" s="254" t="s">
        <v>578</v>
      </c>
      <c r="D307" s="254" t="s">
        <v>186</v>
      </c>
      <c r="E307" s="255" t="s">
        <v>579</v>
      </c>
      <c r="F307" s="256" t="s">
        <v>575</v>
      </c>
      <c r="G307" s="257" t="s">
        <v>182</v>
      </c>
      <c r="H307" s="258">
        <v>1</v>
      </c>
      <c r="I307" s="259"/>
      <c r="J307" s="260">
        <f>ROUND(I307*H307,2)</f>
        <v>0</v>
      </c>
      <c r="K307" s="256" t="s">
        <v>19</v>
      </c>
      <c r="L307" s="261"/>
      <c r="M307" s="262" t="s">
        <v>19</v>
      </c>
      <c r="N307" s="263" t="s">
        <v>40</v>
      </c>
      <c r="O307" s="85"/>
      <c r="P307" s="222">
        <f>O307*H307</f>
        <v>0</v>
      </c>
      <c r="Q307" s="222">
        <v>2.347</v>
      </c>
      <c r="R307" s="222">
        <f>Q307*H307</f>
        <v>2.347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185</v>
      </c>
      <c r="AT307" s="224" t="s">
        <v>186</v>
      </c>
      <c r="AU307" s="224" t="s">
        <v>76</v>
      </c>
      <c r="AY307" s="18" t="s">
        <v>136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76</v>
      </c>
      <c r="BK307" s="225">
        <f>ROUND(I307*H307,2)</f>
        <v>0</v>
      </c>
      <c r="BL307" s="18" t="s">
        <v>144</v>
      </c>
      <c r="BM307" s="224" t="s">
        <v>580</v>
      </c>
    </row>
    <row r="308" s="2" customFormat="1">
      <c r="A308" s="39"/>
      <c r="B308" s="40"/>
      <c r="C308" s="41"/>
      <c r="D308" s="226" t="s">
        <v>146</v>
      </c>
      <c r="E308" s="41"/>
      <c r="F308" s="227" t="s">
        <v>581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146</v>
      </c>
      <c r="AU308" s="18" t="s">
        <v>76</v>
      </c>
    </row>
    <row r="309" s="13" customFormat="1">
      <c r="A309" s="13"/>
      <c r="B309" s="232"/>
      <c r="C309" s="233"/>
      <c r="D309" s="226" t="s">
        <v>155</v>
      </c>
      <c r="E309" s="234" t="s">
        <v>19</v>
      </c>
      <c r="F309" s="235" t="s">
        <v>76</v>
      </c>
      <c r="G309" s="233"/>
      <c r="H309" s="236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155</v>
      </c>
      <c r="AU309" s="242" t="s">
        <v>76</v>
      </c>
      <c r="AV309" s="13" t="s">
        <v>78</v>
      </c>
      <c r="AW309" s="13" t="s">
        <v>31</v>
      </c>
      <c r="AX309" s="13" t="s">
        <v>76</v>
      </c>
      <c r="AY309" s="242" t="s">
        <v>136</v>
      </c>
    </row>
    <row r="310" s="12" customFormat="1" ht="25.92" customHeight="1">
      <c r="A310" s="12"/>
      <c r="B310" s="197"/>
      <c r="C310" s="198"/>
      <c r="D310" s="199" t="s">
        <v>68</v>
      </c>
      <c r="E310" s="200" t="s">
        <v>582</v>
      </c>
      <c r="F310" s="200" t="s">
        <v>583</v>
      </c>
      <c r="G310" s="198"/>
      <c r="H310" s="198"/>
      <c r="I310" s="201"/>
      <c r="J310" s="202">
        <f>BK310</f>
        <v>0</v>
      </c>
      <c r="K310" s="198"/>
      <c r="L310" s="203"/>
      <c r="M310" s="204"/>
      <c r="N310" s="205"/>
      <c r="O310" s="205"/>
      <c r="P310" s="206">
        <f>SUM(P311:P314)</f>
        <v>0</v>
      </c>
      <c r="Q310" s="205"/>
      <c r="R310" s="206">
        <f>SUM(R311:R314)</f>
        <v>0.34559999999999996</v>
      </c>
      <c r="S310" s="205"/>
      <c r="T310" s="207">
        <f>SUM(T311:T314)</f>
        <v>7.1712000000000007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8" t="s">
        <v>76</v>
      </c>
      <c r="AT310" s="209" t="s">
        <v>68</v>
      </c>
      <c r="AU310" s="209" t="s">
        <v>69</v>
      </c>
      <c r="AY310" s="208" t="s">
        <v>136</v>
      </c>
      <c r="BK310" s="210">
        <f>SUM(BK311:BK314)</f>
        <v>0</v>
      </c>
    </row>
    <row r="311" s="2" customFormat="1" ht="16.5" customHeight="1">
      <c r="A311" s="39"/>
      <c r="B311" s="40"/>
      <c r="C311" s="213" t="s">
        <v>584</v>
      </c>
      <c r="D311" s="213" t="s">
        <v>139</v>
      </c>
      <c r="E311" s="214" t="s">
        <v>585</v>
      </c>
      <c r="F311" s="215" t="s">
        <v>586</v>
      </c>
      <c r="G311" s="216" t="s">
        <v>150</v>
      </c>
      <c r="H311" s="217">
        <v>2.8799999999999999</v>
      </c>
      <c r="I311" s="218"/>
      <c r="J311" s="219">
        <f>ROUND(I311*H311,2)</f>
        <v>0</v>
      </c>
      <c r="K311" s="215" t="s">
        <v>278</v>
      </c>
      <c r="L311" s="45"/>
      <c r="M311" s="220" t="s">
        <v>19</v>
      </c>
      <c r="N311" s="221" t="s">
        <v>40</v>
      </c>
      <c r="O311" s="85"/>
      <c r="P311" s="222">
        <f>O311*H311</f>
        <v>0</v>
      </c>
      <c r="Q311" s="222">
        <v>0.12</v>
      </c>
      <c r="R311" s="222">
        <f>Q311*H311</f>
        <v>0.34559999999999996</v>
      </c>
      <c r="S311" s="222">
        <v>2.4900000000000002</v>
      </c>
      <c r="T311" s="223">
        <f>S311*H311</f>
        <v>7.1712000000000007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144</v>
      </c>
      <c r="AT311" s="224" t="s">
        <v>139</v>
      </c>
      <c r="AU311" s="224" t="s">
        <v>76</v>
      </c>
      <c r="AY311" s="18" t="s">
        <v>136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76</v>
      </c>
      <c r="BK311" s="225">
        <f>ROUND(I311*H311,2)</f>
        <v>0</v>
      </c>
      <c r="BL311" s="18" t="s">
        <v>144</v>
      </c>
      <c r="BM311" s="224" t="s">
        <v>587</v>
      </c>
    </row>
    <row r="312" s="2" customFormat="1">
      <c r="A312" s="39"/>
      <c r="B312" s="40"/>
      <c r="C312" s="41"/>
      <c r="D312" s="226" t="s">
        <v>146</v>
      </c>
      <c r="E312" s="41"/>
      <c r="F312" s="227" t="s">
        <v>588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76</v>
      </c>
    </row>
    <row r="313" s="2" customFormat="1">
      <c r="A313" s="39"/>
      <c r="B313" s="40"/>
      <c r="C313" s="41"/>
      <c r="D313" s="277" t="s">
        <v>281</v>
      </c>
      <c r="E313" s="41"/>
      <c r="F313" s="278" t="s">
        <v>589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281</v>
      </c>
      <c r="AU313" s="18" t="s">
        <v>76</v>
      </c>
    </row>
    <row r="314" s="13" customFormat="1">
      <c r="A314" s="13"/>
      <c r="B314" s="232"/>
      <c r="C314" s="233"/>
      <c r="D314" s="226" t="s">
        <v>155</v>
      </c>
      <c r="E314" s="234" t="s">
        <v>19</v>
      </c>
      <c r="F314" s="235" t="s">
        <v>590</v>
      </c>
      <c r="G314" s="233"/>
      <c r="H314" s="236">
        <v>2.8799999999999999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155</v>
      </c>
      <c r="AU314" s="242" t="s">
        <v>76</v>
      </c>
      <c r="AV314" s="13" t="s">
        <v>78</v>
      </c>
      <c r="AW314" s="13" t="s">
        <v>31</v>
      </c>
      <c r="AX314" s="13" t="s">
        <v>76</v>
      </c>
      <c r="AY314" s="242" t="s">
        <v>136</v>
      </c>
    </row>
    <row r="315" s="12" customFormat="1" ht="25.92" customHeight="1">
      <c r="A315" s="12"/>
      <c r="B315" s="197"/>
      <c r="C315" s="198"/>
      <c r="D315" s="199" t="s">
        <v>68</v>
      </c>
      <c r="E315" s="200" t="s">
        <v>591</v>
      </c>
      <c r="F315" s="200" t="s">
        <v>592</v>
      </c>
      <c r="G315" s="198"/>
      <c r="H315" s="198"/>
      <c r="I315" s="201"/>
      <c r="J315" s="202">
        <f>BK315</f>
        <v>0</v>
      </c>
      <c r="K315" s="198"/>
      <c r="L315" s="203"/>
      <c r="M315" s="204"/>
      <c r="N315" s="205"/>
      <c r="O315" s="205"/>
      <c r="P315" s="206">
        <f>SUM(P316:P319)</f>
        <v>0</v>
      </c>
      <c r="Q315" s="205"/>
      <c r="R315" s="206">
        <f>SUM(R316:R319)</f>
        <v>0.019404000000000001</v>
      </c>
      <c r="S315" s="205"/>
      <c r="T315" s="207">
        <f>SUM(T316:T319)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8" t="s">
        <v>76</v>
      </c>
      <c r="AT315" s="209" t="s">
        <v>68</v>
      </c>
      <c r="AU315" s="209" t="s">
        <v>69</v>
      </c>
      <c r="AY315" s="208" t="s">
        <v>136</v>
      </c>
      <c r="BK315" s="210">
        <f>SUM(BK316:BK319)</f>
        <v>0</v>
      </c>
    </row>
    <row r="316" s="2" customFormat="1" ht="16.5" customHeight="1">
      <c r="A316" s="39"/>
      <c r="B316" s="40"/>
      <c r="C316" s="213" t="s">
        <v>593</v>
      </c>
      <c r="D316" s="213" t="s">
        <v>139</v>
      </c>
      <c r="E316" s="214" t="s">
        <v>594</v>
      </c>
      <c r="F316" s="215" t="s">
        <v>595</v>
      </c>
      <c r="G316" s="216" t="s">
        <v>182</v>
      </c>
      <c r="H316" s="217">
        <v>7</v>
      </c>
      <c r="I316" s="218"/>
      <c r="J316" s="219">
        <f>ROUND(I316*H316,2)</f>
        <v>0</v>
      </c>
      <c r="K316" s="215" t="s">
        <v>278</v>
      </c>
      <c r="L316" s="45"/>
      <c r="M316" s="220" t="s">
        <v>19</v>
      </c>
      <c r="N316" s="221" t="s">
        <v>40</v>
      </c>
      <c r="O316" s="85"/>
      <c r="P316" s="222">
        <f>O316*H316</f>
        <v>0</v>
      </c>
      <c r="Q316" s="222">
        <v>0.0027720000000000002</v>
      </c>
      <c r="R316" s="222">
        <f>Q316*H316</f>
        <v>0.019404000000000001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144</v>
      </c>
      <c r="AT316" s="224" t="s">
        <v>139</v>
      </c>
      <c r="AU316" s="224" t="s">
        <v>76</v>
      </c>
      <c r="AY316" s="18" t="s">
        <v>136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76</v>
      </c>
      <c r="BK316" s="225">
        <f>ROUND(I316*H316,2)</f>
        <v>0</v>
      </c>
      <c r="BL316" s="18" t="s">
        <v>144</v>
      </c>
      <c r="BM316" s="224" t="s">
        <v>596</v>
      </c>
    </row>
    <row r="317" s="2" customFormat="1">
      <c r="A317" s="39"/>
      <c r="B317" s="40"/>
      <c r="C317" s="41"/>
      <c r="D317" s="226" t="s">
        <v>146</v>
      </c>
      <c r="E317" s="41"/>
      <c r="F317" s="227" t="s">
        <v>597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76</v>
      </c>
    </row>
    <row r="318" s="2" customFormat="1">
      <c r="A318" s="39"/>
      <c r="B318" s="40"/>
      <c r="C318" s="41"/>
      <c r="D318" s="277" t="s">
        <v>281</v>
      </c>
      <c r="E318" s="41"/>
      <c r="F318" s="278" t="s">
        <v>598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281</v>
      </c>
      <c r="AU318" s="18" t="s">
        <v>76</v>
      </c>
    </row>
    <row r="319" s="13" customFormat="1">
      <c r="A319" s="13"/>
      <c r="B319" s="232"/>
      <c r="C319" s="233"/>
      <c r="D319" s="226" t="s">
        <v>155</v>
      </c>
      <c r="E319" s="234" t="s">
        <v>19</v>
      </c>
      <c r="F319" s="235" t="s">
        <v>599</v>
      </c>
      <c r="G319" s="233"/>
      <c r="H319" s="236">
        <v>7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155</v>
      </c>
      <c r="AU319" s="242" t="s">
        <v>76</v>
      </c>
      <c r="AV319" s="13" t="s">
        <v>78</v>
      </c>
      <c r="AW319" s="13" t="s">
        <v>31</v>
      </c>
      <c r="AX319" s="13" t="s">
        <v>76</v>
      </c>
      <c r="AY319" s="242" t="s">
        <v>136</v>
      </c>
    </row>
    <row r="320" s="12" customFormat="1" ht="25.92" customHeight="1">
      <c r="A320" s="12"/>
      <c r="B320" s="197"/>
      <c r="C320" s="198"/>
      <c r="D320" s="199" t="s">
        <v>68</v>
      </c>
      <c r="E320" s="200" t="s">
        <v>600</v>
      </c>
      <c r="F320" s="200" t="s">
        <v>601</v>
      </c>
      <c r="G320" s="198"/>
      <c r="H320" s="198"/>
      <c r="I320" s="201"/>
      <c r="J320" s="202">
        <f>BK320</f>
        <v>0</v>
      </c>
      <c r="K320" s="198"/>
      <c r="L320" s="203"/>
      <c r="M320" s="204"/>
      <c r="N320" s="205"/>
      <c r="O320" s="205"/>
      <c r="P320" s="206">
        <f>SUM(P321:P340)</f>
        <v>0</v>
      </c>
      <c r="Q320" s="205"/>
      <c r="R320" s="206">
        <f>SUM(R321:R340)</f>
        <v>0</v>
      </c>
      <c r="S320" s="205"/>
      <c r="T320" s="207">
        <f>SUM(T321:T340)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8" t="s">
        <v>76</v>
      </c>
      <c r="AT320" s="209" t="s">
        <v>68</v>
      </c>
      <c r="AU320" s="209" t="s">
        <v>69</v>
      </c>
      <c r="AY320" s="208" t="s">
        <v>136</v>
      </c>
      <c r="BK320" s="210">
        <f>SUM(BK321:BK340)</f>
        <v>0</v>
      </c>
    </row>
    <row r="321" s="2" customFormat="1" ht="16.5" customHeight="1">
      <c r="A321" s="39"/>
      <c r="B321" s="40"/>
      <c r="C321" s="213" t="s">
        <v>602</v>
      </c>
      <c r="D321" s="213" t="s">
        <v>139</v>
      </c>
      <c r="E321" s="214" t="s">
        <v>603</v>
      </c>
      <c r="F321" s="215" t="s">
        <v>604</v>
      </c>
      <c r="G321" s="216" t="s">
        <v>221</v>
      </c>
      <c r="H321" s="217">
        <v>13.119999999999999</v>
      </c>
      <c r="I321" s="218"/>
      <c r="J321" s="219">
        <f>ROUND(I321*H321,2)</f>
        <v>0</v>
      </c>
      <c r="K321" s="215" t="s">
        <v>278</v>
      </c>
      <c r="L321" s="45"/>
      <c r="M321" s="220" t="s">
        <v>19</v>
      </c>
      <c r="N321" s="221" t="s">
        <v>40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144</v>
      </c>
      <c r="AT321" s="224" t="s">
        <v>139</v>
      </c>
      <c r="AU321" s="224" t="s">
        <v>76</v>
      </c>
      <c r="AY321" s="18" t="s">
        <v>136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76</v>
      </c>
      <c r="BK321" s="225">
        <f>ROUND(I321*H321,2)</f>
        <v>0</v>
      </c>
      <c r="BL321" s="18" t="s">
        <v>144</v>
      </c>
      <c r="BM321" s="224" t="s">
        <v>605</v>
      </c>
    </row>
    <row r="322" s="2" customFormat="1">
      <c r="A322" s="39"/>
      <c r="B322" s="40"/>
      <c r="C322" s="41"/>
      <c r="D322" s="226" t="s">
        <v>146</v>
      </c>
      <c r="E322" s="41"/>
      <c r="F322" s="227" t="s">
        <v>606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146</v>
      </c>
      <c r="AU322" s="18" t="s">
        <v>76</v>
      </c>
    </row>
    <row r="323" s="2" customFormat="1">
      <c r="A323" s="39"/>
      <c r="B323" s="40"/>
      <c r="C323" s="41"/>
      <c r="D323" s="277" t="s">
        <v>281</v>
      </c>
      <c r="E323" s="41"/>
      <c r="F323" s="278" t="s">
        <v>607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281</v>
      </c>
      <c r="AU323" s="18" t="s">
        <v>76</v>
      </c>
    </row>
    <row r="324" s="2" customFormat="1" ht="16.5" customHeight="1">
      <c r="A324" s="39"/>
      <c r="B324" s="40"/>
      <c r="C324" s="213" t="s">
        <v>608</v>
      </c>
      <c r="D324" s="213" t="s">
        <v>139</v>
      </c>
      <c r="E324" s="214" t="s">
        <v>609</v>
      </c>
      <c r="F324" s="215" t="s">
        <v>610</v>
      </c>
      <c r="G324" s="216" t="s">
        <v>221</v>
      </c>
      <c r="H324" s="217">
        <v>13.119999999999999</v>
      </c>
      <c r="I324" s="218"/>
      <c r="J324" s="219">
        <f>ROUND(I324*H324,2)</f>
        <v>0</v>
      </c>
      <c r="K324" s="215" t="s">
        <v>278</v>
      </c>
      <c r="L324" s="45"/>
      <c r="M324" s="220" t="s">
        <v>19</v>
      </c>
      <c r="N324" s="221" t="s">
        <v>40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144</v>
      </c>
      <c r="AT324" s="224" t="s">
        <v>139</v>
      </c>
      <c r="AU324" s="224" t="s">
        <v>76</v>
      </c>
      <c r="AY324" s="18" t="s">
        <v>136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76</v>
      </c>
      <c r="BK324" s="225">
        <f>ROUND(I324*H324,2)</f>
        <v>0</v>
      </c>
      <c r="BL324" s="18" t="s">
        <v>144</v>
      </c>
      <c r="BM324" s="224" t="s">
        <v>611</v>
      </c>
    </row>
    <row r="325" s="2" customFormat="1">
      <c r="A325" s="39"/>
      <c r="B325" s="40"/>
      <c r="C325" s="41"/>
      <c r="D325" s="226" t="s">
        <v>146</v>
      </c>
      <c r="E325" s="41"/>
      <c r="F325" s="227" t="s">
        <v>612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146</v>
      </c>
      <c r="AU325" s="18" t="s">
        <v>76</v>
      </c>
    </row>
    <row r="326" s="2" customFormat="1">
      <c r="A326" s="39"/>
      <c r="B326" s="40"/>
      <c r="C326" s="41"/>
      <c r="D326" s="277" t="s">
        <v>281</v>
      </c>
      <c r="E326" s="41"/>
      <c r="F326" s="278" t="s">
        <v>613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281</v>
      </c>
      <c r="AU326" s="18" t="s">
        <v>76</v>
      </c>
    </row>
    <row r="327" s="2" customFormat="1" ht="16.5" customHeight="1">
      <c r="A327" s="39"/>
      <c r="B327" s="40"/>
      <c r="C327" s="213" t="s">
        <v>614</v>
      </c>
      <c r="D327" s="213" t="s">
        <v>139</v>
      </c>
      <c r="E327" s="214" t="s">
        <v>615</v>
      </c>
      <c r="F327" s="215" t="s">
        <v>616</v>
      </c>
      <c r="G327" s="216" t="s">
        <v>221</v>
      </c>
      <c r="H327" s="217">
        <v>13.119999999999999</v>
      </c>
      <c r="I327" s="218"/>
      <c r="J327" s="219">
        <f>ROUND(I327*H327,2)</f>
        <v>0</v>
      </c>
      <c r="K327" s="215" t="s">
        <v>278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144</v>
      </c>
      <c r="AT327" s="224" t="s">
        <v>139</v>
      </c>
      <c r="AU327" s="224" t="s">
        <v>76</v>
      </c>
      <c r="AY327" s="18" t="s">
        <v>136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76</v>
      </c>
      <c r="BK327" s="225">
        <f>ROUND(I327*H327,2)</f>
        <v>0</v>
      </c>
      <c r="BL327" s="18" t="s">
        <v>144</v>
      </c>
      <c r="BM327" s="224" t="s">
        <v>617</v>
      </c>
    </row>
    <row r="328" s="2" customFormat="1">
      <c r="A328" s="39"/>
      <c r="B328" s="40"/>
      <c r="C328" s="41"/>
      <c r="D328" s="226" t="s">
        <v>146</v>
      </c>
      <c r="E328" s="41"/>
      <c r="F328" s="227" t="s">
        <v>618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76</v>
      </c>
    </row>
    <row r="329" s="2" customFormat="1">
      <c r="A329" s="39"/>
      <c r="B329" s="40"/>
      <c r="C329" s="41"/>
      <c r="D329" s="277" t="s">
        <v>281</v>
      </c>
      <c r="E329" s="41"/>
      <c r="F329" s="278" t="s">
        <v>619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281</v>
      </c>
      <c r="AU329" s="18" t="s">
        <v>76</v>
      </c>
    </row>
    <row r="330" s="2" customFormat="1" ht="16.5" customHeight="1">
      <c r="A330" s="39"/>
      <c r="B330" s="40"/>
      <c r="C330" s="213" t="s">
        <v>620</v>
      </c>
      <c r="D330" s="213" t="s">
        <v>139</v>
      </c>
      <c r="E330" s="214" t="s">
        <v>621</v>
      </c>
      <c r="F330" s="215" t="s">
        <v>622</v>
      </c>
      <c r="G330" s="216" t="s">
        <v>221</v>
      </c>
      <c r="H330" s="217">
        <v>393.60000000000002</v>
      </c>
      <c r="I330" s="218"/>
      <c r="J330" s="219">
        <f>ROUND(I330*H330,2)</f>
        <v>0</v>
      </c>
      <c r="K330" s="215" t="s">
        <v>278</v>
      </c>
      <c r="L330" s="45"/>
      <c r="M330" s="220" t="s">
        <v>19</v>
      </c>
      <c r="N330" s="221" t="s">
        <v>40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144</v>
      </c>
      <c r="AT330" s="224" t="s">
        <v>139</v>
      </c>
      <c r="AU330" s="224" t="s">
        <v>76</v>
      </c>
      <c r="AY330" s="18" t="s">
        <v>136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76</v>
      </c>
      <c r="BK330" s="225">
        <f>ROUND(I330*H330,2)</f>
        <v>0</v>
      </c>
      <c r="BL330" s="18" t="s">
        <v>144</v>
      </c>
      <c r="BM330" s="224" t="s">
        <v>623</v>
      </c>
    </row>
    <row r="331" s="2" customFormat="1">
      <c r="A331" s="39"/>
      <c r="B331" s="40"/>
      <c r="C331" s="41"/>
      <c r="D331" s="226" t="s">
        <v>146</v>
      </c>
      <c r="E331" s="41"/>
      <c r="F331" s="227" t="s">
        <v>624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76</v>
      </c>
    </row>
    <row r="332" s="2" customFormat="1">
      <c r="A332" s="39"/>
      <c r="B332" s="40"/>
      <c r="C332" s="41"/>
      <c r="D332" s="277" t="s">
        <v>281</v>
      </c>
      <c r="E332" s="41"/>
      <c r="F332" s="278" t="s">
        <v>625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281</v>
      </c>
      <c r="AU332" s="18" t="s">
        <v>76</v>
      </c>
    </row>
    <row r="333" s="13" customFormat="1">
      <c r="A333" s="13"/>
      <c r="B333" s="232"/>
      <c r="C333" s="233"/>
      <c r="D333" s="226" t="s">
        <v>155</v>
      </c>
      <c r="E333" s="234" t="s">
        <v>19</v>
      </c>
      <c r="F333" s="235" t="s">
        <v>626</v>
      </c>
      <c r="G333" s="233"/>
      <c r="H333" s="236">
        <v>393.60000000000002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155</v>
      </c>
      <c r="AU333" s="242" t="s">
        <v>76</v>
      </c>
      <c r="AV333" s="13" t="s">
        <v>78</v>
      </c>
      <c r="AW333" s="13" t="s">
        <v>31</v>
      </c>
      <c r="AX333" s="13" t="s">
        <v>76</v>
      </c>
      <c r="AY333" s="242" t="s">
        <v>136</v>
      </c>
    </row>
    <row r="334" s="2" customFormat="1" ht="16.5" customHeight="1">
      <c r="A334" s="39"/>
      <c r="B334" s="40"/>
      <c r="C334" s="213" t="s">
        <v>627</v>
      </c>
      <c r="D334" s="213" t="s">
        <v>139</v>
      </c>
      <c r="E334" s="214" t="s">
        <v>628</v>
      </c>
      <c r="F334" s="215" t="s">
        <v>629</v>
      </c>
      <c r="G334" s="216" t="s">
        <v>221</v>
      </c>
      <c r="H334" s="217">
        <v>13.119999999999999</v>
      </c>
      <c r="I334" s="218"/>
      <c r="J334" s="219">
        <f>ROUND(I334*H334,2)</f>
        <v>0</v>
      </c>
      <c r="K334" s="215" t="s">
        <v>278</v>
      </c>
      <c r="L334" s="45"/>
      <c r="M334" s="220" t="s">
        <v>19</v>
      </c>
      <c r="N334" s="221" t="s">
        <v>40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144</v>
      </c>
      <c r="AT334" s="224" t="s">
        <v>139</v>
      </c>
      <c r="AU334" s="224" t="s">
        <v>76</v>
      </c>
      <c r="AY334" s="18" t="s">
        <v>136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76</v>
      </c>
      <c r="BK334" s="225">
        <f>ROUND(I334*H334,2)</f>
        <v>0</v>
      </c>
      <c r="BL334" s="18" t="s">
        <v>144</v>
      </c>
      <c r="BM334" s="224" t="s">
        <v>630</v>
      </c>
    </row>
    <row r="335" s="2" customFormat="1">
      <c r="A335" s="39"/>
      <c r="B335" s="40"/>
      <c r="C335" s="41"/>
      <c r="D335" s="226" t="s">
        <v>146</v>
      </c>
      <c r="E335" s="41"/>
      <c r="F335" s="227" t="s">
        <v>631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146</v>
      </c>
      <c r="AU335" s="18" t="s">
        <v>76</v>
      </c>
    </row>
    <row r="336" s="2" customFormat="1">
      <c r="A336" s="39"/>
      <c r="B336" s="40"/>
      <c r="C336" s="41"/>
      <c r="D336" s="277" t="s">
        <v>281</v>
      </c>
      <c r="E336" s="41"/>
      <c r="F336" s="278" t="s">
        <v>632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281</v>
      </c>
      <c r="AU336" s="18" t="s">
        <v>76</v>
      </c>
    </row>
    <row r="337" s="2" customFormat="1" ht="24.15" customHeight="1">
      <c r="A337" s="39"/>
      <c r="B337" s="40"/>
      <c r="C337" s="213" t="s">
        <v>633</v>
      </c>
      <c r="D337" s="213" t="s">
        <v>139</v>
      </c>
      <c r="E337" s="214" t="s">
        <v>634</v>
      </c>
      <c r="F337" s="215" t="s">
        <v>349</v>
      </c>
      <c r="G337" s="216" t="s">
        <v>221</v>
      </c>
      <c r="H337" s="217">
        <v>13.119999999999999</v>
      </c>
      <c r="I337" s="218"/>
      <c r="J337" s="219">
        <f>ROUND(I337*H337,2)</f>
        <v>0</v>
      </c>
      <c r="K337" s="215" t="s">
        <v>278</v>
      </c>
      <c r="L337" s="45"/>
      <c r="M337" s="220" t="s">
        <v>19</v>
      </c>
      <c r="N337" s="221" t="s">
        <v>40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144</v>
      </c>
      <c r="AT337" s="224" t="s">
        <v>139</v>
      </c>
      <c r="AU337" s="224" t="s">
        <v>76</v>
      </c>
      <c r="AY337" s="18" t="s">
        <v>136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76</v>
      </c>
      <c r="BK337" s="225">
        <f>ROUND(I337*H337,2)</f>
        <v>0</v>
      </c>
      <c r="BL337" s="18" t="s">
        <v>144</v>
      </c>
      <c r="BM337" s="224" t="s">
        <v>635</v>
      </c>
    </row>
    <row r="338" s="2" customFormat="1">
      <c r="A338" s="39"/>
      <c r="B338" s="40"/>
      <c r="C338" s="41"/>
      <c r="D338" s="226" t="s">
        <v>146</v>
      </c>
      <c r="E338" s="41"/>
      <c r="F338" s="227" t="s">
        <v>349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76</v>
      </c>
    </row>
    <row r="339" s="2" customFormat="1">
      <c r="A339" s="39"/>
      <c r="B339" s="40"/>
      <c r="C339" s="41"/>
      <c r="D339" s="277" t="s">
        <v>281</v>
      </c>
      <c r="E339" s="41"/>
      <c r="F339" s="278" t="s">
        <v>636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281</v>
      </c>
      <c r="AU339" s="18" t="s">
        <v>76</v>
      </c>
    </row>
    <row r="340" s="13" customFormat="1">
      <c r="A340" s="13"/>
      <c r="B340" s="232"/>
      <c r="C340" s="233"/>
      <c r="D340" s="226" t="s">
        <v>155</v>
      </c>
      <c r="E340" s="234" t="s">
        <v>19</v>
      </c>
      <c r="F340" s="235" t="s">
        <v>637</v>
      </c>
      <c r="G340" s="233"/>
      <c r="H340" s="236">
        <v>13.119999999999999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155</v>
      </c>
      <c r="AU340" s="242" t="s">
        <v>76</v>
      </c>
      <c r="AV340" s="13" t="s">
        <v>78</v>
      </c>
      <c r="AW340" s="13" t="s">
        <v>31</v>
      </c>
      <c r="AX340" s="13" t="s">
        <v>76</v>
      </c>
      <c r="AY340" s="242" t="s">
        <v>136</v>
      </c>
    </row>
    <row r="341" s="12" customFormat="1" ht="25.92" customHeight="1">
      <c r="A341" s="12"/>
      <c r="B341" s="197"/>
      <c r="C341" s="198"/>
      <c r="D341" s="199" t="s">
        <v>68</v>
      </c>
      <c r="E341" s="200" t="s">
        <v>638</v>
      </c>
      <c r="F341" s="200" t="s">
        <v>639</v>
      </c>
      <c r="G341" s="198"/>
      <c r="H341" s="198"/>
      <c r="I341" s="201"/>
      <c r="J341" s="202">
        <f>BK341</f>
        <v>0</v>
      </c>
      <c r="K341" s="198"/>
      <c r="L341" s="203"/>
      <c r="M341" s="204"/>
      <c r="N341" s="205"/>
      <c r="O341" s="205"/>
      <c r="P341" s="206">
        <f>SUM(P342:P344)</f>
        <v>0</v>
      </c>
      <c r="Q341" s="205"/>
      <c r="R341" s="206">
        <f>SUM(R342:R344)</f>
        <v>0</v>
      </c>
      <c r="S341" s="205"/>
      <c r="T341" s="207">
        <f>SUM(T342:T344)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8" t="s">
        <v>76</v>
      </c>
      <c r="AT341" s="209" t="s">
        <v>68</v>
      </c>
      <c r="AU341" s="209" t="s">
        <v>69</v>
      </c>
      <c r="AY341" s="208" t="s">
        <v>136</v>
      </c>
      <c r="BK341" s="210">
        <f>SUM(BK342:BK344)</f>
        <v>0</v>
      </c>
    </row>
    <row r="342" s="2" customFormat="1" ht="16.5" customHeight="1">
      <c r="A342" s="39"/>
      <c r="B342" s="40"/>
      <c r="C342" s="213" t="s">
        <v>640</v>
      </c>
      <c r="D342" s="213" t="s">
        <v>139</v>
      </c>
      <c r="E342" s="214" t="s">
        <v>641</v>
      </c>
      <c r="F342" s="215" t="s">
        <v>642</v>
      </c>
      <c r="G342" s="216" t="s">
        <v>221</v>
      </c>
      <c r="H342" s="217">
        <v>135.99000000000001</v>
      </c>
      <c r="I342" s="218"/>
      <c r="J342" s="219">
        <f>ROUND(I342*H342,2)</f>
        <v>0</v>
      </c>
      <c r="K342" s="215" t="s">
        <v>278</v>
      </c>
      <c r="L342" s="45"/>
      <c r="M342" s="220" t="s">
        <v>19</v>
      </c>
      <c r="N342" s="221" t="s">
        <v>40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144</v>
      </c>
      <c r="AT342" s="224" t="s">
        <v>139</v>
      </c>
      <c r="AU342" s="224" t="s">
        <v>76</v>
      </c>
      <c r="AY342" s="18" t="s">
        <v>136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76</v>
      </c>
      <c r="BK342" s="225">
        <f>ROUND(I342*H342,2)</f>
        <v>0</v>
      </c>
      <c r="BL342" s="18" t="s">
        <v>144</v>
      </c>
      <c r="BM342" s="224" t="s">
        <v>643</v>
      </c>
    </row>
    <row r="343" s="2" customFormat="1">
      <c r="A343" s="39"/>
      <c r="B343" s="40"/>
      <c r="C343" s="41"/>
      <c r="D343" s="226" t="s">
        <v>146</v>
      </c>
      <c r="E343" s="41"/>
      <c r="F343" s="227" t="s">
        <v>644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76</v>
      </c>
    </row>
    <row r="344" s="2" customFormat="1">
      <c r="A344" s="39"/>
      <c r="B344" s="40"/>
      <c r="C344" s="41"/>
      <c r="D344" s="277" t="s">
        <v>281</v>
      </c>
      <c r="E344" s="41"/>
      <c r="F344" s="278" t="s">
        <v>645</v>
      </c>
      <c r="G344" s="41"/>
      <c r="H344" s="41"/>
      <c r="I344" s="228"/>
      <c r="J344" s="41"/>
      <c r="K344" s="41"/>
      <c r="L344" s="45"/>
      <c r="M344" s="279"/>
      <c r="N344" s="280"/>
      <c r="O344" s="281"/>
      <c r="P344" s="281"/>
      <c r="Q344" s="281"/>
      <c r="R344" s="281"/>
      <c r="S344" s="281"/>
      <c r="T344" s="282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281</v>
      </c>
      <c r="AU344" s="18" t="s">
        <v>76</v>
      </c>
    </row>
    <row r="345" s="2" customFormat="1" ht="6.96" customHeight="1">
      <c r="A345" s="39"/>
      <c r="B345" s="60"/>
      <c r="C345" s="61"/>
      <c r="D345" s="61"/>
      <c r="E345" s="61"/>
      <c r="F345" s="61"/>
      <c r="G345" s="61"/>
      <c r="H345" s="61"/>
      <c r="I345" s="61"/>
      <c r="J345" s="61"/>
      <c r="K345" s="61"/>
      <c r="L345" s="45"/>
      <c r="M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</row>
  </sheetData>
  <sheetProtection sheet="1" autoFilter="0" formatColumns="0" formatRows="0" objects="1" scenarios="1" spinCount="100000" saltValue="Ox3Ks18JnPE2LikGF16gRc+f24OQzGzPICaZTbZ2e5izvddDLK45nwL98I91J9oykgzlEHA6u1vmm9E6EGLRaQ==" hashValue="2VoAXfXy8C3PIXg26nZGKdVAO6sPMlGFgD4zgG5mXFxqLzIwE2XwaikRyfrwVOLr2S1gfZP/6L96nf9x01Mtdw==" algorithmName="SHA-512" password="CC35"/>
  <autoFilter ref="C94:K3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2/111251102"/>
    <hyperlink ref="F103" r:id="rId2" display="https://podminky.urs.cz/item/CS_URS_2022_02/115101202"/>
    <hyperlink ref="F107" r:id="rId3" display="https://podminky.urs.cz/item/CS_URS_2022_02/115101302"/>
    <hyperlink ref="F111" r:id="rId4" display="https://podminky.urs.cz/item/CS_URS_2022_02/131351104"/>
    <hyperlink ref="F120" r:id="rId5" display="https://podminky.urs.cz/item/CS_URS_2022_02/161151113"/>
    <hyperlink ref="F124" r:id="rId6" display="https://podminky.urs.cz/item/CS_URS_2022_02/162751119"/>
    <hyperlink ref="F128" r:id="rId7" display="https://podminky.urs.cz/item/CS_URS_2022_02/162751137"/>
    <hyperlink ref="F132" r:id="rId8" display="https://podminky.urs.cz/item/CS_URS_2022_02/167151102"/>
    <hyperlink ref="F136" r:id="rId9" display="https://podminky.urs.cz/item/CS_URS_2022_02/171112221"/>
    <hyperlink ref="F142" r:id="rId10" display="https://podminky.urs.cz/item/CS_URS_2022_02/171151101"/>
    <hyperlink ref="F149" r:id="rId11" display="https://podminky.urs.cz/item/CS_URS_2022_02/171201231"/>
    <hyperlink ref="F153" r:id="rId12" display="https://podminky.urs.cz/item/CS_URS_2022_02/181152302"/>
    <hyperlink ref="F157" r:id="rId13" display="https://podminky.urs.cz/item/CS_URS_2022_02/181252305"/>
    <hyperlink ref="F161" r:id="rId14" display="https://podminky.urs.cz/item/CS_URS_2022_02/182112121"/>
    <hyperlink ref="F165" r:id="rId15" display="https://podminky.urs.cz/item/CS_URS_2022_02/182351023"/>
    <hyperlink ref="F171" r:id="rId16" display="https://podminky.urs.cz/item/CS_URS_2022_02/183405212"/>
    <hyperlink ref="F179" r:id="rId17" display="https://podminky.urs.cz/item/CS_URS_2022_02/271532212"/>
    <hyperlink ref="F183" r:id="rId18" display="https://podminky.urs.cz/item/CS_URS_2022_02/273311124"/>
    <hyperlink ref="F189" r:id="rId19" display="https://podminky.urs.cz/item/CS_URS_2022_02/273311127"/>
    <hyperlink ref="F193" r:id="rId20" display="https://podminky.urs.cz/item/CS_URS_2022_02/273354111"/>
    <hyperlink ref="F199" r:id="rId21" display="https://podminky.urs.cz/item/CS_URS_2022_02/273354211"/>
    <hyperlink ref="F211" r:id="rId22" display="https://podminky.urs.cz/item/CS_URS_2022_02/274311126"/>
    <hyperlink ref="F219" r:id="rId23" display="https://podminky.urs.cz/item/CS_URS_2022_02/341321610"/>
    <hyperlink ref="F223" r:id="rId24" display="https://podminky.urs.cz/item/CS_URS_2022_02/341351111"/>
    <hyperlink ref="F229" r:id="rId25" display="https://podminky.urs.cz/item/CS_URS_2022_02/341351112"/>
    <hyperlink ref="F235" r:id="rId26" display="https://podminky.urs.cz/item/CS_URS_2022_02/341361821"/>
    <hyperlink ref="F241" r:id="rId27" display="https://podminky.urs.cz/item/CS_URS_2022_02/389121111"/>
    <hyperlink ref="F246" r:id="rId28" display="https://podminky.urs.cz/item/CS_URS_2022_02/451312111"/>
    <hyperlink ref="F250" r:id="rId29" display="https://podminky.urs.cz/item/CS_URS_2022_02/462511111"/>
    <hyperlink ref="F254" r:id="rId30" display="https://podminky.urs.cz/item/CS_URS_2022_02/465513157"/>
    <hyperlink ref="F261" r:id="rId31" display="https://podminky.urs.cz/item/CS_URS_2022_02/711511101"/>
    <hyperlink ref="F270" r:id="rId32" display="https://podminky.urs.cz/item/CS_URS_2022_02/711511102"/>
    <hyperlink ref="F280" r:id="rId33" display="https://podminky.urs.cz/item/CS_URS_2022_02/998711101"/>
    <hyperlink ref="F291" r:id="rId34" display="https://podminky.urs.cz/item/CS_URS_2022_02/922501117"/>
    <hyperlink ref="F295" r:id="rId35" display="https://podminky.urs.cz/item/CS_URS_2022_02/936942211"/>
    <hyperlink ref="F299" r:id="rId36" display="https://podminky.urs.cz/item/CS_URS_2022_02/966008111"/>
    <hyperlink ref="F313" r:id="rId37" display="https://podminky.urs.cz/item/CS_URS_2022_02/962021112"/>
    <hyperlink ref="F318" r:id="rId38" display="https://podminky.urs.cz/item/CS_URS_2022_02/992114151"/>
    <hyperlink ref="F323" r:id="rId39" display="https://podminky.urs.cz/item/CS_URS_2022_02/997211111"/>
    <hyperlink ref="F326" r:id="rId40" display="https://podminky.urs.cz/item/CS_URS_2022_02/997211119"/>
    <hyperlink ref="F329" r:id="rId41" display="https://podminky.urs.cz/item/CS_URS_2022_02/997211511"/>
    <hyperlink ref="F332" r:id="rId42" display="https://podminky.urs.cz/item/CS_URS_2022_02/997211519"/>
    <hyperlink ref="F336" r:id="rId43" display="https://podminky.urs.cz/item/CS_URS_2022_02/997211611"/>
    <hyperlink ref="F339" r:id="rId44" display="https://podminky.urs.cz/item/CS_URS_2022_02/997221873"/>
    <hyperlink ref="F344" r:id="rId45" display="https://podminky.urs.cz/item/CS_URS_2022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111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646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ROUND((SUM(BE91:BE122)),  2)</f>
        <v>0</v>
      </c>
      <c r="G35" s="39"/>
      <c r="H35" s="39"/>
      <c r="I35" s="158">
        <v>0.20999999999999999</v>
      </c>
      <c r="J35" s="157">
        <f>ROUND(((SUM(BE91:BE122))*I35),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ROUND((SUM(BF91:BF122)),  2)</f>
        <v>0</v>
      </c>
      <c r="G36" s="39"/>
      <c r="H36" s="39"/>
      <c r="I36" s="158">
        <v>0.14999999999999999</v>
      </c>
      <c r="J36" s="157">
        <f>ROUND(((SUM(BF91:BF122))*I36),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propustek v km 50,195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647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648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649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650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651</v>
      </c>
      <c r="E68" s="183"/>
      <c r="F68" s="183"/>
      <c r="G68" s="183"/>
      <c r="H68" s="183"/>
      <c r="I68" s="183"/>
      <c r="J68" s="184">
        <f>J115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652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mostních objektů Slavonice - Telč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111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propustek v km 50,195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25. 11. 2022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122</v>
      </c>
      <c r="D90" s="189" t="s">
        <v>54</v>
      </c>
      <c r="E90" s="189" t="s">
        <v>50</v>
      </c>
      <c r="F90" s="189" t="s">
        <v>51</v>
      </c>
      <c r="G90" s="189" t="s">
        <v>123</v>
      </c>
      <c r="H90" s="189" t="s">
        <v>124</v>
      </c>
      <c r="I90" s="189" t="s">
        <v>125</v>
      </c>
      <c r="J90" s="189" t="s">
        <v>116</v>
      </c>
      <c r="K90" s="190" t="s">
        <v>126</v>
      </c>
      <c r="L90" s="191"/>
      <c r="M90" s="93" t="s">
        <v>19</v>
      </c>
      <c r="N90" s="94" t="s">
        <v>39</v>
      </c>
      <c r="O90" s="94" t="s">
        <v>127</v>
      </c>
      <c r="P90" s="94" t="s">
        <v>128</v>
      </c>
      <c r="Q90" s="94" t="s">
        <v>129</v>
      </c>
      <c r="R90" s="94" t="s">
        <v>130</v>
      </c>
      <c r="S90" s="94" t="s">
        <v>131</v>
      </c>
      <c r="T90" s="95" t="s">
        <v>132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117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86</v>
      </c>
      <c r="F92" s="200" t="s">
        <v>653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P93+P100+P111+P115+P119</f>
        <v>0</v>
      </c>
      <c r="Q92" s="205"/>
      <c r="R92" s="206">
        <f>R93+R100+R111+R115+R119</f>
        <v>0</v>
      </c>
      <c r="S92" s="205"/>
      <c r="T92" s="207">
        <f>T93+T100+T111+T115+T119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137</v>
      </c>
      <c r="AT92" s="209" t="s">
        <v>68</v>
      </c>
      <c r="AU92" s="209" t="s">
        <v>69</v>
      </c>
      <c r="AY92" s="208" t="s">
        <v>136</v>
      </c>
      <c r="BK92" s="210">
        <f>BK93+BK100+BK111+BK115+BK119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654</v>
      </c>
      <c r="F93" s="211" t="s">
        <v>655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137</v>
      </c>
      <c r="AT93" s="209" t="s">
        <v>68</v>
      </c>
      <c r="AU93" s="209" t="s">
        <v>76</v>
      </c>
      <c r="AY93" s="208" t="s">
        <v>136</v>
      </c>
      <c r="BK93" s="210">
        <f>SUM(BK94:BK99)</f>
        <v>0</v>
      </c>
    </row>
    <row r="94" s="2" customFormat="1" ht="16.5" customHeight="1">
      <c r="A94" s="39"/>
      <c r="B94" s="40"/>
      <c r="C94" s="213" t="s">
        <v>76</v>
      </c>
      <c r="D94" s="213" t="s">
        <v>139</v>
      </c>
      <c r="E94" s="214" t="s">
        <v>656</v>
      </c>
      <c r="F94" s="215" t="s">
        <v>657</v>
      </c>
      <c r="G94" s="216" t="s">
        <v>658</v>
      </c>
      <c r="H94" s="217">
        <v>1</v>
      </c>
      <c r="I94" s="218"/>
      <c r="J94" s="219">
        <f>ROUND(I94*H94,2)</f>
        <v>0</v>
      </c>
      <c r="K94" s="215" t="s">
        <v>278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659</v>
      </c>
      <c r="AT94" s="224" t="s">
        <v>139</v>
      </c>
      <c r="AU94" s="224" t="s">
        <v>78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659</v>
      </c>
      <c r="BM94" s="224" t="s">
        <v>660</v>
      </c>
    </row>
    <row r="95" s="2" customFormat="1">
      <c r="A95" s="39"/>
      <c r="B95" s="40"/>
      <c r="C95" s="41"/>
      <c r="D95" s="226" t="s">
        <v>146</v>
      </c>
      <c r="E95" s="41"/>
      <c r="F95" s="227" t="s">
        <v>657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78</v>
      </c>
    </row>
    <row r="96" s="2" customFormat="1">
      <c r="A96" s="39"/>
      <c r="B96" s="40"/>
      <c r="C96" s="41"/>
      <c r="D96" s="277" t="s">
        <v>281</v>
      </c>
      <c r="E96" s="41"/>
      <c r="F96" s="278" t="s">
        <v>661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281</v>
      </c>
      <c r="AU96" s="18" t="s">
        <v>78</v>
      </c>
    </row>
    <row r="97" s="2" customFormat="1" ht="16.5" customHeight="1">
      <c r="A97" s="39"/>
      <c r="B97" s="40"/>
      <c r="C97" s="213" t="s">
        <v>78</v>
      </c>
      <c r="D97" s="213" t="s">
        <v>139</v>
      </c>
      <c r="E97" s="214" t="s">
        <v>662</v>
      </c>
      <c r="F97" s="215" t="s">
        <v>663</v>
      </c>
      <c r="G97" s="216" t="s">
        <v>658</v>
      </c>
      <c r="H97" s="217">
        <v>1</v>
      </c>
      <c r="I97" s="218"/>
      <c r="J97" s="219">
        <f>ROUND(I97*H97,2)</f>
        <v>0</v>
      </c>
      <c r="K97" s="215" t="s">
        <v>278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659</v>
      </c>
      <c r="AT97" s="224" t="s">
        <v>139</v>
      </c>
      <c r="AU97" s="224" t="s">
        <v>78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659</v>
      </c>
      <c r="BM97" s="224" t="s">
        <v>664</v>
      </c>
    </row>
    <row r="98" s="2" customFormat="1">
      <c r="A98" s="39"/>
      <c r="B98" s="40"/>
      <c r="C98" s="41"/>
      <c r="D98" s="226" t="s">
        <v>146</v>
      </c>
      <c r="E98" s="41"/>
      <c r="F98" s="227" t="s">
        <v>665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78</v>
      </c>
    </row>
    <row r="99" s="2" customFormat="1">
      <c r="A99" s="39"/>
      <c r="B99" s="40"/>
      <c r="C99" s="41"/>
      <c r="D99" s="277" t="s">
        <v>281</v>
      </c>
      <c r="E99" s="41"/>
      <c r="F99" s="278" t="s">
        <v>666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281</v>
      </c>
      <c r="AU99" s="18" t="s">
        <v>78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667</v>
      </c>
      <c r="F100" s="211" t="s">
        <v>668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SUM(P101:P110)</f>
        <v>0</v>
      </c>
      <c r="Q100" s="205"/>
      <c r="R100" s="206">
        <f>SUM(R101:R110)</f>
        <v>0</v>
      </c>
      <c r="S100" s="205"/>
      <c r="T100" s="20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137</v>
      </c>
      <c r="AT100" s="209" t="s">
        <v>68</v>
      </c>
      <c r="AU100" s="209" t="s">
        <v>76</v>
      </c>
      <c r="AY100" s="208" t="s">
        <v>136</v>
      </c>
      <c r="BK100" s="210">
        <f>SUM(BK101:BK110)</f>
        <v>0</v>
      </c>
    </row>
    <row r="101" s="2" customFormat="1" ht="16.5" customHeight="1">
      <c r="A101" s="39"/>
      <c r="B101" s="40"/>
      <c r="C101" s="213" t="s">
        <v>158</v>
      </c>
      <c r="D101" s="213" t="s">
        <v>139</v>
      </c>
      <c r="E101" s="214" t="s">
        <v>669</v>
      </c>
      <c r="F101" s="215" t="s">
        <v>668</v>
      </c>
      <c r="G101" s="216" t="s">
        <v>658</v>
      </c>
      <c r="H101" s="217">
        <v>1</v>
      </c>
      <c r="I101" s="218"/>
      <c r="J101" s="219">
        <f>ROUND(I101*H101,2)</f>
        <v>0</v>
      </c>
      <c r="K101" s="215" t="s">
        <v>278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659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659</v>
      </c>
      <c r="BM101" s="224" t="s">
        <v>670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671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2" customFormat="1">
      <c r="A103" s="39"/>
      <c r="B103" s="40"/>
      <c r="C103" s="41"/>
      <c r="D103" s="277" t="s">
        <v>281</v>
      </c>
      <c r="E103" s="41"/>
      <c r="F103" s="278" t="s">
        <v>672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281</v>
      </c>
      <c r="AU103" s="18" t="s">
        <v>78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76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78</v>
      </c>
      <c r="AV104" s="13" t="s">
        <v>78</v>
      </c>
      <c r="AW104" s="13" t="s">
        <v>31</v>
      </c>
      <c r="AX104" s="13" t="s">
        <v>76</v>
      </c>
      <c r="AY104" s="242" t="s">
        <v>136</v>
      </c>
    </row>
    <row r="105" s="2" customFormat="1" ht="16.5" customHeight="1">
      <c r="A105" s="39"/>
      <c r="B105" s="40"/>
      <c r="C105" s="213" t="s">
        <v>144</v>
      </c>
      <c r="D105" s="213" t="s">
        <v>139</v>
      </c>
      <c r="E105" s="214" t="s">
        <v>673</v>
      </c>
      <c r="F105" s="215" t="s">
        <v>674</v>
      </c>
      <c r="G105" s="216" t="s">
        <v>658</v>
      </c>
      <c r="H105" s="217">
        <v>1</v>
      </c>
      <c r="I105" s="218"/>
      <c r="J105" s="219">
        <f>ROUND(I105*H105,2)</f>
        <v>0</v>
      </c>
      <c r="K105" s="215" t="s">
        <v>278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659</v>
      </c>
      <c r="AT105" s="224" t="s">
        <v>139</v>
      </c>
      <c r="AU105" s="224" t="s">
        <v>78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659</v>
      </c>
      <c r="BM105" s="224" t="s">
        <v>675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674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78</v>
      </c>
    </row>
    <row r="107" s="2" customFormat="1">
      <c r="A107" s="39"/>
      <c r="B107" s="40"/>
      <c r="C107" s="41"/>
      <c r="D107" s="277" t="s">
        <v>281</v>
      </c>
      <c r="E107" s="41"/>
      <c r="F107" s="278" t="s">
        <v>676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281</v>
      </c>
      <c r="AU107" s="18" t="s">
        <v>78</v>
      </c>
    </row>
    <row r="108" s="2" customFormat="1" ht="16.5" customHeight="1">
      <c r="A108" s="39"/>
      <c r="B108" s="40"/>
      <c r="C108" s="213" t="s">
        <v>137</v>
      </c>
      <c r="D108" s="213" t="s">
        <v>139</v>
      </c>
      <c r="E108" s="214" t="s">
        <v>677</v>
      </c>
      <c r="F108" s="215" t="s">
        <v>678</v>
      </c>
      <c r="G108" s="216" t="s">
        <v>658</v>
      </c>
      <c r="H108" s="217">
        <v>1</v>
      </c>
      <c r="I108" s="218"/>
      <c r="J108" s="219">
        <f>ROUND(I108*H108,2)</f>
        <v>0</v>
      </c>
      <c r="K108" s="215" t="s">
        <v>278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659</v>
      </c>
      <c r="AT108" s="224" t="s">
        <v>139</v>
      </c>
      <c r="AU108" s="224" t="s">
        <v>78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659</v>
      </c>
      <c r="BM108" s="224" t="s">
        <v>679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678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78</v>
      </c>
    </row>
    <row r="110" s="2" customFormat="1">
      <c r="A110" s="39"/>
      <c r="B110" s="40"/>
      <c r="C110" s="41"/>
      <c r="D110" s="277" t="s">
        <v>281</v>
      </c>
      <c r="E110" s="41"/>
      <c r="F110" s="278" t="s">
        <v>680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281</v>
      </c>
      <c r="AU110" s="18" t="s">
        <v>78</v>
      </c>
    </row>
    <row r="111" s="12" customFormat="1" ht="22.8" customHeight="1">
      <c r="A111" s="12"/>
      <c r="B111" s="197"/>
      <c r="C111" s="198"/>
      <c r="D111" s="199" t="s">
        <v>68</v>
      </c>
      <c r="E111" s="211" t="s">
        <v>681</v>
      </c>
      <c r="F111" s="211" t="s">
        <v>682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137</v>
      </c>
      <c r="AT111" s="209" t="s">
        <v>68</v>
      </c>
      <c r="AU111" s="209" t="s">
        <v>76</v>
      </c>
      <c r="AY111" s="208" t="s">
        <v>136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174</v>
      </c>
      <c r="D112" s="213" t="s">
        <v>139</v>
      </c>
      <c r="E112" s="214" t="s">
        <v>683</v>
      </c>
      <c r="F112" s="215" t="s">
        <v>684</v>
      </c>
      <c r="G112" s="216" t="s">
        <v>658</v>
      </c>
      <c r="H112" s="217">
        <v>2</v>
      </c>
      <c r="I112" s="218"/>
      <c r="J112" s="219">
        <f>ROUND(I112*H112,2)</f>
        <v>0</v>
      </c>
      <c r="K112" s="215" t="s">
        <v>278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659</v>
      </c>
      <c r="AT112" s="224" t="s">
        <v>139</v>
      </c>
      <c r="AU112" s="224" t="s">
        <v>78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659</v>
      </c>
      <c r="BM112" s="224" t="s">
        <v>685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686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78</v>
      </c>
    </row>
    <row r="114" s="2" customFormat="1">
      <c r="A114" s="39"/>
      <c r="B114" s="40"/>
      <c r="C114" s="41"/>
      <c r="D114" s="277" t="s">
        <v>281</v>
      </c>
      <c r="E114" s="41"/>
      <c r="F114" s="278" t="s">
        <v>687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281</v>
      </c>
      <c r="AU114" s="18" t="s">
        <v>78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688</v>
      </c>
      <c r="F115" s="211" t="s">
        <v>689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137</v>
      </c>
      <c r="AT115" s="209" t="s">
        <v>68</v>
      </c>
      <c r="AU115" s="209" t="s">
        <v>76</v>
      </c>
      <c r="AY115" s="208" t="s">
        <v>136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179</v>
      </c>
      <c r="D116" s="213" t="s">
        <v>139</v>
      </c>
      <c r="E116" s="214" t="s">
        <v>690</v>
      </c>
      <c r="F116" s="215" t="s">
        <v>691</v>
      </c>
      <c r="G116" s="216" t="s">
        <v>658</v>
      </c>
      <c r="H116" s="217">
        <v>1</v>
      </c>
      <c r="I116" s="218"/>
      <c r="J116" s="219">
        <f>ROUND(I116*H116,2)</f>
        <v>0</v>
      </c>
      <c r="K116" s="215" t="s">
        <v>278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659</v>
      </c>
      <c r="AT116" s="224" t="s">
        <v>139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659</v>
      </c>
      <c r="BM116" s="224" t="s">
        <v>692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693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>
      <c r="A118" s="39"/>
      <c r="B118" s="40"/>
      <c r="C118" s="41"/>
      <c r="D118" s="277" t="s">
        <v>281</v>
      </c>
      <c r="E118" s="41"/>
      <c r="F118" s="278" t="s">
        <v>694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281</v>
      </c>
      <c r="AU118" s="18" t="s">
        <v>78</v>
      </c>
    </row>
    <row r="119" s="12" customFormat="1" ht="22.8" customHeight="1">
      <c r="A119" s="12"/>
      <c r="B119" s="197"/>
      <c r="C119" s="198"/>
      <c r="D119" s="199" t="s">
        <v>68</v>
      </c>
      <c r="E119" s="211" t="s">
        <v>695</v>
      </c>
      <c r="F119" s="211" t="s">
        <v>696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SUM(P120:P122)</f>
        <v>0</v>
      </c>
      <c r="Q119" s="205"/>
      <c r="R119" s="206">
        <f>SUM(R120:R122)</f>
        <v>0</v>
      </c>
      <c r="S119" s="205"/>
      <c r="T119" s="207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137</v>
      </c>
      <c r="AT119" s="209" t="s">
        <v>68</v>
      </c>
      <c r="AU119" s="209" t="s">
        <v>76</v>
      </c>
      <c r="AY119" s="208" t="s">
        <v>136</v>
      </c>
      <c r="BK119" s="210">
        <f>SUM(BK120:BK122)</f>
        <v>0</v>
      </c>
    </row>
    <row r="120" s="2" customFormat="1" ht="16.5" customHeight="1">
      <c r="A120" s="39"/>
      <c r="B120" s="40"/>
      <c r="C120" s="213" t="s">
        <v>185</v>
      </c>
      <c r="D120" s="213" t="s">
        <v>139</v>
      </c>
      <c r="E120" s="214" t="s">
        <v>697</v>
      </c>
      <c r="F120" s="215" t="s">
        <v>698</v>
      </c>
      <c r="G120" s="216" t="s">
        <v>658</v>
      </c>
      <c r="H120" s="217">
        <v>1</v>
      </c>
      <c r="I120" s="218"/>
      <c r="J120" s="219">
        <f>ROUND(I120*H120,2)</f>
        <v>0</v>
      </c>
      <c r="K120" s="215" t="s">
        <v>278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659</v>
      </c>
      <c r="AT120" s="224" t="s">
        <v>139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659</v>
      </c>
      <c r="BM120" s="224" t="s">
        <v>699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700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>
      <c r="A122" s="39"/>
      <c r="B122" s="40"/>
      <c r="C122" s="41"/>
      <c r="D122" s="277" t="s">
        <v>281</v>
      </c>
      <c r="E122" s="41"/>
      <c r="F122" s="278" t="s">
        <v>701</v>
      </c>
      <c r="G122" s="41"/>
      <c r="H122" s="41"/>
      <c r="I122" s="228"/>
      <c r="J122" s="41"/>
      <c r="K122" s="41"/>
      <c r="L122" s="45"/>
      <c r="M122" s="279"/>
      <c r="N122" s="280"/>
      <c r="O122" s="281"/>
      <c r="P122" s="281"/>
      <c r="Q122" s="281"/>
      <c r="R122" s="281"/>
      <c r="S122" s="281"/>
      <c r="T122" s="28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281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5hbcWnAwf9oGKIWEFIAorif5rvnq2jkp9ivVQDetjPiPC2FaUUwHlkRv501EDcOojxwO2Tcedpp4ARI6KgElAw==" hashValue="6fvfl7tlN3egO0Eo36OG9dkfcmeuclrVI6XlfVHJJbNpj1edblKAB6RRxOZMqjbje5kwzv6euzsN29zrHrHlBA==" algorithmName="SHA-512" password="CC35"/>
  <autoFilter ref="C90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2/012303000"/>
    <hyperlink ref="F99" r:id="rId2" display="https://podminky.urs.cz/item/CS_URS_2022_02/013254000"/>
    <hyperlink ref="F103" r:id="rId3" display="https://podminky.urs.cz/item/CS_URS_2022_02/030001000"/>
    <hyperlink ref="F107" r:id="rId4" display="https://podminky.urs.cz/item/CS_URS_2022_02/032403000"/>
    <hyperlink ref="F110" r:id="rId5" display="https://podminky.urs.cz/item/CS_URS_2022_02/035103001"/>
    <hyperlink ref="F114" r:id="rId6" display="https://podminky.urs.cz/item/CS_URS_2022_02/043194000"/>
    <hyperlink ref="F118" r:id="rId7" display="https://podminky.urs.cz/item/CS_URS_2022_02/065002000"/>
    <hyperlink ref="F122" r:id="rId8" display="https://podminky.urs.cz/item/CS_URS_2022_02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703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ROUND((SUM(BE88:BE152)),  2)</f>
        <v>0</v>
      </c>
      <c r="G35" s="39"/>
      <c r="H35" s="39"/>
      <c r="I35" s="158">
        <v>0.20999999999999999</v>
      </c>
      <c r="J35" s="157">
        <f>ROUND(((SUM(BE88:BE152))*I35),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ROUND((SUM(BF88:BF152)),  2)</f>
        <v>0</v>
      </c>
      <c r="G36" s="39"/>
      <c r="H36" s="39"/>
      <c r="I36" s="158">
        <v>0.14999999999999999</v>
      </c>
      <c r="J36" s="157">
        <f>ROUND(((SUM(BF88:BF152))*I36),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ROUND((SUM(BG88:BG152)),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ROUND((SUM(BH88:BH152)),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ROUND((SUM(BI88:BI152)),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201 - Železniční svršek na propustku v km 50,674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704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120</v>
      </c>
      <c r="E66" s="178"/>
      <c r="F66" s="178"/>
      <c r="G66" s="178"/>
      <c r="H66" s="178"/>
      <c r="I66" s="178"/>
      <c r="J66" s="179">
        <f>J138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mostních objektů Slavonice - Telč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702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201 - Železniční svršek na propustku v km 50,674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25. 11. 2022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122</v>
      </c>
      <c r="D87" s="189" t="s">
        <v>54</v>
      </c>
      <c r="E87" s="189" t="s">
        <v>50</v>
      </c>
      <c r="F87" s="189" t="s">
        <v>51</v>
      </c>
      <c r="G87" s="189" t="s">
        <v>123</v>
      </c>
      <c r="H87" s="189" t="s">
        <v>124</v>
      </c>
      <c r="I87" s="189" t="s">
        <v>125</v>
      </c>
      <c r="J87" s="189" t="s">
        <v>116</v>
      </c>
      <c r="K87" s="190" t="s">
        <v>126</v>
      </c>
      <c r="L87" s="191"/>
      <c r="M87" s="93" t="s">
        <v>19</v>
      </c>
      <c r="N87" s="94" t="s">
        <v>39</v>
      </c>
      <c r="O87" s="94" t="s">
        <v>127</v>
      </c>
      <c r="P87" s="94" t="s">
        <v>128</v>
      </c>
      <c r="Q87" s="94" t="s">
        <v>129</v>
      </c>
      <c r="R87" s="94" t="s">
        <v>130</v>
      </c>
      <c r="S87" s="94" t="s">
        <v>131</v>
      </c>
      <c r="T87" s="95" t="s">
        <v>132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P89+P138</f>
        <v>0</v>
      </c>
      <c r="Q88" s="97"/>
      <c r="R88" s="194">
        <f>R89+R138</f>
        <v>76.207070000000002</v>
      </c>
      <c r="S88" s="97"/>
      <c r="T88" s="195">
        <f>T89+T138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117</v>
      </c>
      <c r="BK88" s="196">
        <f>BK89+BK138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134</v>
      </c>
      <c r="F89" s="200" t="s">
        <v>705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76.207070000000002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136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137</v>
      </c>
      <c r="F90" s="211" t="s">
        <v>138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SUM(P91:P137)</f>
        <v>0</v>
      </c>
      <c r="Q90" s="205"/>
      <c r="R90" s="206">
        <f>SUM(R91:R137)</f>
        <v>76.207070000000002</v>
      </c>
      <c r="S90" s="205"/>
      <c r="T90" s="207">
        <f>SUM(T91:T137)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136</v>
      </c>
      <c r="BK90" s="210">
        <f>SUM(BK91:BK137)</f>
        <v>0</v>
      </c>
    </row>
    <row r="91" s="2" customFormat="1" ht="16.5" customHeight="1">
      <c r="A91" s="39"/>
      <c r="B91" s="40"/>
      <c r="C91" s="213" t="s">
        <v>76</v>
      </c>
      <c r="D91" s="213" t="s">
        <v>139</v>
      </c>
      <c r="E91" s="214" t="s">
        <v>140</v>
      </c>
      <c r="F91" s="215" t="s">
        <v>141</v>
      </c>
      <c r="G91" s="216" t="s">
        <v>142</v>
      </c>
      <c r="H91" s="217">
        <v>0.34999999999999998</v>
      </c>
      <c r="I91" s="218"/>
      <c r="J91" s="219">
        <f>ROUND(I91*H91,2)</f>
        <v>0</v>
      </c>
      <c r="K91" s="215" t="s">
        <v>143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144</v>
      </c>
      <c r="AT91" s="224" t="s">
        <v>139</v>
      </c>
      <c r="AU91" s="224" t="s">
        <v>78</v>
      </c>
      <c r="AY91" s="18" t="s">
        <v>136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144</v>
      </c>
      <c r="BM91" s="224" t="s">
        <v>706</v>
      </c>
    </row>
    <row r="92" s="2" customFormat="1">
      <c r="A92" s="39"/>
      <c r="B92" s="40"/>
      <c r="C92" s="41"/>
      <c r="D92" s="226" t="s">
        <v>146</v>
      </c>
      <c r="E92" s="41"/>
      <c r="F92" s="227" t="s">
        <v>147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146</v>
      </c>
      <c r="AU92" s="18" t="s">
        <v>78</v>
      </c>
    </row>
    <row r="93" s="2" customFormat="1" ht="16.5" customHeight="1">
      <c r="A93" s="39"/>
      <c r="B93" s="40"/>
      <c r="C93" s="213" t="s">
        <v>78</v>
      </c>
      <c r="D93" s="213" t="s">
        <v>139</v>
      </c>
      <c r="E93" s="214" t="s">
        <v>148</v>
      </c>
      <c r="F93" s="215" t="s">
        <v>149</v>
      </c>
      <c r="G93" s="216" t="s">
        <v>150</v>
      </c>
      <c r="H93" s="217">
        <v>15.199999999999999</v>
      </c>
      <c r="I93" s="218"/>
      <c r="J93" s="219">
        <f>ROUND(I93*H93,2)</f>
        <v>0</v>
      </c>
      <c r="K93" s="215" t="s">
        <v>143</v>
      </c>
      <c r="L93" s="45"/>
      <c r="M93" s="220" t="s">
        <v>19</v>
      </c>
      <c r="N93" s="221" t="s">
        <v>40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144</v>
      </c>
      <c r="AT93" s="224" t="s">
        <v>139</v>
      </c>
      <c r="AU93" s="224" t="s">
        <v>78</v>
      </c>
      <c r="AY93" s="18" t="s">
        <v>136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76</v>
      </c>
      <c r="BK93" s="225">
        <f>ROUND(I93*H93,2)</f>
        <v>0</v>
      </c>
      <c r="BL93" s="18" t="s">
        <v>144</v>
      </c>
      <c r="BM93" s="224" t="s">
        <v>707</v>
      </c>
    </row>
    <row r="94" s="2" customFormat="1">
      <c r="A94" s="39"/>
      <c r="B94" s="40"/>
      <c r="C94" s="41"/>
      <c r="D94" s="226" t="s">
        <v>146</v>
      </c>
      <c r="E94" s="41"/>
      <c r="F94" s="227" t="s">
        <v>152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78</v>
      </c>
    </row>
    <row r="95" s="2" customFormat="1">
      <c r="A95" s="39"/>
      <c r="B95" s="40"/>
      <c r="C95" s="41"/>
      <c r="D95" s="226" t="s">
        <v>153</v>
      </c>
      <c r="E95" s="41"/>
      <c r="F95" s="231" t="s">
        <v>154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153</v>
      </c>
      <c r="AU95" s="18" t="s">
        <v>78</v>
      </c>
    </row>
    <row r="96" s="13" customFormat="1">
      <c r="A96" s="13"/>
      <c r="B96" s="232"/>
      <c r="C96" s="233"/>
      <c r="D96" s="226" t="s">
        <v>155</v>
      </c>
      <c r="E96" s="234" t="s">
        <v>19</v>
      </c>
      <c r="F96" s="235" t="s">
        <v>156</v>
      </c>
      <c r="G96" s="233"/>
      <c r="H96" s="236">
        <v>15.199999999999999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155</v>
      </c>
      <c r="AU96" s="242" t="s">
        <v>78</v>
      </c>
      <c r="AV96" s="13" t="s">
        <v>78</v>
      </c>
      <c r="AW96" s="13" t="s">
        <v>31</v>
      </c>
      <c r="AX96" s="13" t="s">
        <v>69</v>
      </c>
      <c r="AY96" s="242" t="s">
        <v>136</v>
      </c>
    </row>
    <row r="97" s="14" customFormat="1">
      <c r="A97" s="14"/>
      <c r="B97" s="243"/>
      <c r="C97" s="244"/>
      <c r="D97" s="226" t="s">
        <v>155</v>
      </c>
      <c r="E97" s="245" t="s">
        <v>19</v>
      </c>
      <c r="F97" s="246" t="s">
        <v>157</v>
      </c>
      <c r="G97" s="244"/>
      <c r="H97" s="247">
        <v>15.199999999999999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155</v>
      </c>
      <c r="AU97" s="253" t="s">
        <v>78</v>
      </c>
      <c r="AV97" s="14" t="s">
        <v>144</v>
      </c>
      <c r="AW97" s="14" t="s">
        <v>31</v>
      </c>
      <c r="AX97" s="14" t="s">
        <v>76</v>
      </c>
      <c r="AY97" s="253" t="s">
        <v>136</v>
      </c>
    </row>
    <row r="98" s="2" customFormat="1" ht="16.5" customHeight="1">
      <c r="A98" s="39"/>
      <c r="B98" s="40"/>
      <c r="C98" s="213" t="s">
        <v>158</v>
      </c>
      <c r="D98" s="213" t="s">
        <v>139</v>
      </c>
      <c r="E98" s="214" t="s">
        <v>159</v>
      </c>
      <c r="F98" s="215" t="s">
        <v>160</v>
      </c>
      <c r="G98" s="216" t="s">
        <v>150</v>
      </c>
      <c r="H98" s="217">
        <v>15.199999999999999</v>
      </c>
      <c r="I98" s="218"/>
      <c r="J98" s="219">
        <f>ROUND(I98*H98,2)</f>
        <v>0</v>
      </c>
      <c r="K98" s="215" t="s">
        <v>143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144</v>
      </c>
      <c r="AT98" s="224" t="s">
        <v>139</v>
      </c>
      <c r="AU98" s="224" t="s">
        <v>78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144</v>
      </c>
      <c r="BM98" s="224" t="s">
        <v>708</v>
      </c>
    </row>
    <row r="99" s="2" customFormat="1">
      <c r="A99" s="39"/>
      <c r="B99" s="40"/>
      <c r="C99" s="41"/>
      <c r="D99" s="226" t="s">
        <v>146</v>
      </c>
      <c r="E99" s="41"/>
      <c r="F99" s="227" t="s">
        <v>162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78</v>
      </c>
    </row>
    <row r="100" s="13" customFormat="1">
      <c r="A100" s="13"/>
      <c r="B100" s="232"/>
      <c r="C100" s="233"/>
      <c r="D100" s="226" t="s">
        <v>155</v>
      </c>
      <c r="E100" s="234" t="s">
        <v>19</v>
      </c>
      <c r="F100" s="235" t="s">
        <v>163</v>
      </c>
      <c r="G100" s="233"/>
      <c r="H100" s="236">
        <v>15.199999999999999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155</v>
      </c>
      <c r="AU100" s="242" t="s">
        <v>78</v>
      </c>
      <c r="AV100" s="13" t="s">
        <v>78</v>
      </c>
      <c r="AW100" s="13" t="s">
        <v>31</v>
      </c>
      <c r="AX100" s="13" t="s">
        <v>76</v>
      </c>
      <c r="AY100" s="242" t="s">
        <v>136</v>
      </c>
    </row>
    <row r="101" s="2" customFormat="1" ht="16.5" customHeight="1">
      <c r="A101" s="39"/>
      <c r="B101" s="40"/>
      <c r="C101" s="213" t="s">
        <v>144</v>
      </c>
      <c r="D101" s="213" t="s">
        <v>139</v>
      </c>
      <c r="E101" s="214" t="s">
        <v>164</v>
      </c>
      <c r="F101" s="215" t="s">
        <v>165</v>
      </c>
      <c r="G101" s="216" t="s">
        <v>150</v>
      </c>
      <c r="H101" s="217">
        <v>25</v>
      </c>
      <c r="I101" s="218"/>
      <c r="J101" s="219">
        <f>ROUND(I101*H101,2)</f>
        <v>0</v>
      </c>
      <c r="K101" s="215" t="s">
        <v>143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144</v>
      </c>
      <c r="BM101" s="224" t="s">
        <v>709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13" customFormat="1">
      <c r="A103" s="13"/>
      <c r="B103" s="232"/>
      <c r="C103" s="233"/>
      <c r="D103" s="226" t="s">
        <v>155</v>
      </c>
      <c r="E103" s="234" t="s">
        <v>19</v>
      </c>
      <c r="F103" s="235" t="s">
        <v>168</v>
      </c>
      <c r="G103" s="233"/>
      <c r="H103" s="236">
        <v>25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155</v>
      </c>
      <c r="AU103" s="242" t="s">
        <v>78</v>
      </c>
      <c r="AV103" s="13" t="s">
        <v>78</v>
      </c>
      <c r="AW103" s="13" t="s">
        <v>31</v>
      </c>
      <c r="AX103" s="13" t="s">
        <v>76</v>
      </c>
      <c r="AY103" s="242" t="s">
        <v>136</v>
      </c>
    </row>
    <row r="104" s="2" customFormat="1" ht="16.5" customHeight="1">
      <c r="A104" s="39"/>
      <c r="B104" s="40"/>
      <c r="C104" s="213" t="s">
        <v>137</v>
      </c>
      <c r="D104" s="213" t="s">
        <v>139</v>
      </c>
      <c r="E104" s="214" t="s">
        <v>169</v>
      </c>
      <c r="F104" s="215" t="s">
        <v>170</v>
      </c>
      <c r="G104" s="216" t="s">
        <v>142</v>
      </c>
      <c r="H104" s="217">
        <v>0.025000000000000001</v>
      </c>
      <c r="I104" s="218"/>
      <c r="J104" s="219">
        <f>ROUND(I104*H104,2)</f>
        <v>0</v>
      </c>
      <c r="K104" s="215" t="s">
        <v>143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144</v>
      </c>
      <c r="AT104" s="224" t="s">
        <v>139</v>
      </c>
      <c r="AU104" s="224" t="s">
        <v>78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144</v>
      </c>
      <c r="BM104" s="224" t="s">
        <v>710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172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78</v>
      </c>
    </row>
    <row r="106" s="13" customFormat="1">
      <c r="A106" s="13"/>
      <c r="B106" s="232"/>
      <c r="C106" s="233"/>
      <c r="D106" s="226" t="s">
        <v>155</v>
      </c>
      <c r="E106" s="234" t="s">
        <v>19</v>
      </c>
      <c r="F106" s="235" t="s">
        <v>173</v>
      </c>
      <c r="G106" s="233"/>
      <c r="H106" s="236">
        <v>0.025000000000000001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155</v>
      </c>
      <c r="AU106" s="242" t="s">
        <v>78</v>
      </c>
      <c r="AV106" s="13" t="s">
        <v>78</v>
      </c>
      <c r="AW106" s="13" t="s">
        <v>31</v>
      </c>
      <c r="AX106" s="13" t="s">
        <v>76</v>
      </c>
      <c r="AY106" s="242" t="s">
        <v>136</v>
      </c>
    </row>
    <row r="107" s="2" customFormat="1" ht="16.5" customHeight="1">
      <c r="A107" s="39"/>
      <c r="B107" s="40"/>
      <c r="C107" s="213" t="s">
        <v>174</v>
      </c>
      <c r="D107" s="213" t="s">
        <v>139</v>
      </c>
      <c r="E107" s="214" t="s">
        <v>175</v>
      </c>
      <c r="F107" s="215" t="s">
        <v>176</v>
      </c>
      <c r="G107" s="216" t="s">
        <v>142</v>
      </c>
      <c r="H107" s="217">
        <v>0.025000000000000001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78</v>
      </c>
      <c r="AY107" s="18" t="s">
        <v>136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144</v>
      </c>
      <c r="BM107" s="224" t="s">
        <v>711</v>
      </c>
    </row>
    <row r="108" s="2" customFormat="1">
      <c r="A108" s="39"/>
      <c r="B108" s="40"/>
      <c r="C108" s="41"/>
      <c r="D108" s="226" t="s">
        <v>146</v>
      </c>
      <c r="E108" s="41"/>
      <c r="F108" s="227" t="s">
        <v>178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78</v>
      </c>
    </row>
    <row r="109" s="2" customFormat="1" ht="16.5" customHeight="1">
      <c r="A109" s="39"/>
      <c r="B109" s="40"/>
      <c r="C109" s="213" t="s">
        <v>179</v>
      </c>
      <c r="D109" s="213" t="s">
        <v>139</v>
      </c>
      <c r="E109" s="214" t="s">
        <v>180</v>
      </c>
      <c r="F109" s="215" t="s">
        <v>181</v>
      </c>
      <c r="G109" s="216" t="s">
        <v>182</v>
      </c>
      <c r="H109" s="217">
        <v>4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78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144</v>
      </c>
      <c r="BM109" s="224" t="s">
        <v>712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184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78</v>
      </c>
    </row>
    <row r="111" s="13" customFormat="1">
      <c r="A111" s="13"/>
      <c r="B111" s="232"/>
      <c r="C111" s="233"/>
      <c r="D111" s="226" t="s">
        <v>155</v>
      </c>
      <c r="E111" s="234" t="s">
        <v>19</v>
      </c>
      <c r="F111" s="235" t="s">
        <v>144</v>
      </c>
      <c r="G111" s="233"/>
      <c r="H111" s="236">
        <v>4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155</v>
      </c>
      <c r="AU111" s="242" t="s">
        <v>78</v>
      </c>
      <c r="AV111" s="13" t="s">
        <v>78</v>
      </c>
      <c r="AW111" s="13" t="s">
        <v>31</v>
      </c>
      <c r="AX111" s="13" t="s">
        <v>76</v>
      </c>
      <c r="AY111" s="242" t="s">
        <v>136</v>
      </c>
    </row>
    <row r="112" s="2" customFormat="1" ht="16.5" customHeight="1">
      <c r="A112" s="39"/>
      <c r="B112" s="40"/>
      <c r="C112" s="254" t="s">
        <v>185</v>
      </c>
      <c r="D112" s="254" t="s">
        <v>186</v>
      </c>
      <c r="E112" s="255" t="s">
        <v>187</v>
      </c>
      <c r="F112" s="256" t="s">
        <v>188</v>
      </c>
      <c r="G112" s="257" t="s">
        <v>182</v>
      </c>
      <c r="H112" s="258">
        <v>8</v>
      </c>
      <c r="I112" s="259"/>
      <c r="J112" s="260">
        <f>ROUND(I112*H112,2)</f>
        <v>0</v>
      </c>
      <c r="K112" s="256" t="s">
        <v>143</v>
      </c>
      <c r="L112" s="261"/>
      <c r="M112" s="262" t="s">
        <v>19</v>
      </c>
      <c r="N112" s="263" t="s">
        <v>40</v>
      </c>
      <c r="O112" s="85"/>
      <c r="P112" s="222">
        <f>O112*H112</f>
        <v>0</v>
      </c>
      <c r="Q112" s="222">
        <v>0.0091699999999999993</v>
      </c>
      <c r="R112" s="222">
        <f>Q112*H112</f>
        <v>0.073359999999999995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185</v>
      </c>
      <c r="AT112" s="224" t="s">
        <v>186</v>
      </c>
      <c r="AU112" s="224" t="s">
        <v>78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144</v>
      </c>
      <c r="BM112" s="224" t="s">
        <v>713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188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78</v>
      </c>
    </row>
    <row r="114" s="2" customFormat="1" ht="16.5" customHeight="1">
      <c r="A114" s="39"/>
      <c r="B114" s="40"/>
      <c r="C114" s="254" t="s">
        <v>190</v>
      </c>
      <c r="D114" s="254" t="s">
        <v>186</v>
      </c>
      <c r="E114" s="255" t="s">
        <v>191</v>
      </c>
      <c r="F114" s="256" t="s">
        <v>192</v>
      </c>
      <c r="G114" s="257" t="s">
        <v>182</v>
      </c>
      <c r="H114" s="258">
        <v>16</v>
      </c>
      <c r="I114" s="259"/>
      <c r="J114" s="260">
        <f>ROUND(I114*H114,2)</f>
        <v>0</v>
      </c>
      <c r="K114" s="256" t="s">
        <v>143</v>
      </c>
      <c r="L114" s="261"/>
      <c r="M114" s="262" t="s">
        <v>19</v>
      </c>
      <c r="N114" s="263" t="s">
        <v>40</v>
      </c>
      <c r="O114" s="85"/>
      <c r="P114" s="222">
        <f>O114*H114</f>
        <v>0</v>
      </c>
      <c r="Q114" s="222">
        <v>0.00012</v>
      </c>
      <c r="R114" s="222">
        <f>Q114*H114</f>
        <v>0.0019200000000000001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185</v>
      </c>
      <c r="AT114" s="224" t="s">
        <v>186</v>
      </c>
      <c r="AU114" s="224" t="s">
        <v>78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76</v>
      </c>
      <c r="BK114" s="225">
        <f>ROUND(I114*H114,2)</f>
        <v>0</v>
      </c>
      <c r="BL114" s="18" t="s">
        <v>144</v>
      </c>
      <c r="BM114" s="224" t="s">
        <v>714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192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78</v>
      </c>
    </row>
    <row r="116" s="2" customFormat="1" ht="16.5" customHeight="1">
      <c r="A116" s="39"/>
      <c r="B116" s="40"/>
      <c r="C116" s="254" t="s">
        <v>194</v>
      </c>
      <c r="D116" s="254" t="s">
        <v>186</v>
      </c>
      <c r="E116" s="255" t="s">
        <v>195</v>
      </c>
      <c r="F116" s="256" t="s">
        <v>196</v>
      </c>
      <c r="G116" s="257" t="s">
        <v>182</v>
      </c>
      <c r="H116" s="258">
        <v>16</v>
      </c>
      <c r="I116" s="259"/>
      <c r="J116" s="260">
        <f>ROUND(I116*H116,2)</f>
        <v>0</v>
      </c>
      <c r="K116" s="256" t="s">
        <v>143</v>
      </c>
      <c r="L116" s="261"/>
      <c r="M116" s="262" t="s">
        <v>19</v>
      </c>
      <c r="N116" s="263" t="s">
        <v>40</v>
      </c>
      <c r="O116" s="85"/>
      <c r="P116" s="222">
        <f>O116*H116</f>
        <v>0</v>
      </c>
      <c r="Q116" s="222">
        <v>0.00052999999999999998</v>
      </c>
      <c r="R116" s="222">
        <f>Q116*H116</f>
        <v>0.0084799999999999997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185</v>
      </c>
      <c r="AT116" s="224" t="s">
        <v>186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144</v>
      </c>
      <c r="BM116" s="224" t="s">
        <v>715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196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 ht="16.5" customHeight="1">
      <c r="A118" s="39"/>
      <c r="B118" s="40"/>
      <c r="C118" s="254" t="s">
        <v>198</v>
      </c>
      <c r="D118" s="254" t="s">
        <v>186</v>
      </c>
      <c r="E118" s="255" t="s">
        <v>199</v>
      </c>
      <c r="F118" s="256" t="s">
        <v>200</v>
      </c>
      <c r="G118" s="257" t="s">
        <v>182</v>
      </c>
      <c r="H118" s="258">
        <v>16</v>
      </c>
      <c r="I118" s="259"/>
      <c r="J118" s="260">
        <f>ROUND(I118*H118,2)</f>
        <v>0</v>
      </c>
      <c r="K118" s="256" t="s">
        <v>143</v>
      </c>
      <c r="L118" s="261"/>
      <c r="M118" s="262" t="s">
        <v>19</v>
      </c>
      <c r="N118" s="263" t="s">
        <v>40</v>
      </c>
      <c r="O118" s="85"/>
      <c r="P118" s="222">
        <f>O118*H118</f>
        <v>0</v>
      </c>
      <c r="Q118" s="222">
        <v>9.0000000000000006E-05</v>
      </c>
      <c r="R118" s="222">
        <f>Q118*H118</f>
        <v>0.0014400000000000001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185</v>
      </c>
      <c r="AT118" s="224" t="s">
        <v>186</v>
      </c>
      <c r="AU118" s="224" t="s">
        <v>78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144</v>
      </c>
      <c r="BM118" s="224" t="s">
        <v>716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200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78</v>
      </c>
    </row>
    <row r="120" s="2" customFormat="1" ht="16.5" customHeight="1">
      <c r="A120" s="39"/>
      <c r="B120" s="40"/>
      <c r="C120" s="213" t="s">
        <v>202</v>
      </c>
      <c r="D120" s="213" t="s">
        <v>139</v>
      </c>
      <c r="E120" s="214" t="s">
        <v>203</v>
      </c>
      <c r="F120" s="215" t="s">
        <v>204</v>
      </c>
      <c r="G120" s="216" t="s">
        <v>142</v>
      </c>
      <c r="H120" s="217">
        <v>0.34999999999999998</v>
      </c>
      <c r="I120" s="218"/>
      <c r="J120" s="219">
        <f>ROUND(I120*H120,2)</f>
        <v>0</v>
      </c>
      <c r="K120" s="215" t="s">
        <v>143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144</v>
      </c>
      <c r="AT120" s="224" t="s">
        <v>139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144</v>
      </c>
      <c r="BM120" s="224" t="s">
        <v>717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206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>
      <c r="A122" s="39"/>
      <c r="B122" s="40"/>
      <c r="C122" s="41"/>
      <c r="D122" s="226" t="s">
        <v>153</v>
      </c>
      <c r="E122" s="41"/>
      <c r="F122" s="231" t="s">
        <v>207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153</v>
      </c>
      <c r="AU122" s="18" t="s">
        <v>78</v>
      </c>
    </row>
    <row r="123" s="13" customFormat="1">
      <c r="A123" s="13"/>
      <c r="B123" s="232"/>
      <c r="C123" s="233"/>
      <c r="D123" s="226" t="s">
        <v>155</v>
      </c>
      <c r="E123" s="234" t="s">
        <v>19</v>
      </c>
      <c r="F123" s="235" t="s">
        <v>208</v>
      </c>
      <c r="G123" s="233"/>
      <c r="H123" s="236">
        <v>0.34999999999999998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155</v>
      </c>
      <c r="AU123" s="242" t="s">
        <v>78</v>
      </c>
      <c r="AV123" s="13" t="s">
        <v>78</v>
      </c>
      <c r="AW123" s="13" t="s">
        <v>31</v>
      </c>
      <c r="AX123" s="13" t="s">
        <v>76</v>
      </c>
      <c r="AY123" s="242" t="s">
        <v>136</v>
      </c>
    </row>
    <row r="124" s="2" customFormat="1" ht="16.5" customHeight="1">
      <c r="A124" s="39"/>
      <c r="B124" s="40"/>
      <c r="C124" s="254" t="s">
        <v>209</v>
      </c>
      <c r="D124" s="254" t="s">
        <v>186</v>
      </c>
      <c r="E124" s="255" t="s">
        <v>210</v>
      </c>
      <c r="F124" s="256" t="s">
        <v>211</v>
      </c>
      <c r="G124" s="257" t="s">
        <v>182</v>
      </c>
      <c r="H124" s="258">
        <v>100</v>
      </c>
      <c r="I124" s="259"/>
      <c r="J124" s="260">
        <f>ROUND(I124*H124,2)</f>
        <v>0</v>
      </c>
      <c r="K124" s="256" t="s">
        <v>143</v>
      </c>
      <c r="L124" s="261"/>
      <c r="M124" s="262" t="s">
        <v>19</v>
      </c>
      <c r="N124" s="263" t="s">
        <v>40</v>
      </c>
      <c r="O124" s="85"/>
      <c r="P124" s="222">
        <f>O124*H124</f>
        <v>0</v>
      </c>
      <c r="Q124" s="222">
        <v>0.00018000000000000001</v>
      </c>
      <c r="R124" s="222">
        <f>Q124*H124</f>
        <v>0.018000000000000002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185</v>
      </c>
      <c r="AT124" s="224" t="s">
        <v>186</v>
      </c>
      <c r="AU124" s="224" t="s">
        <v>78</v>
      </c>
      <c r="AY124" s="18" t="s">
        <v>136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76</v>
      </c>
      <c r="BK124" s="225">
        <f>ROUND(I124*H124,2)</f>
        <v>0</v>
      </c>
      <c r="BL124" s="18" t="s">
        <v>144</v>
      </c>
      <c r="BM124" s="224" t="s">
        <v>718</v>
      </c>
    </row>
    <row r="125" s="2" customFormat="1">
      <c r="A125" s="39"/>
      <c r="B125" s="40"/>
      <c r="C125" s="41"/>
      <c r="D125" s="226" t="s">
        <v>146</v>
      </c>
      <c r="E125" s="41"/>
      <c r="F125" s="227" t="s">
        <v>211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78</v>
      </c>
    </row>
    <row r="126" s="13" customFormat="1">
      <c r="A126" s="13"/>
      <c r="B126" s="232"/>
      <c r="C126" s="233"/>
      <c r="D126" s="226" t="s">
        <v>155</v>
      </c>
      <c r="E126" s="234" t="s">
        <v>19</v>
      </c>
      <c r="F126" s="235" t="s">
        <v>213</v>
      </c>
      <c r="G126" s="233"/>
      <c r="H126" s="236">
        <v>100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155</v>
      </c>
      <c r="AU126" s="242" t="s">
        <v>78</v>
      </c>
      <c r="AV126" s="13" t="s">
        <v>78</v>
      </c>
      <c r="AW126" s="13" t="s">
        <v>31</v>
      </c>
      <c r="AX126" s="13" t="s">
        <v>76</v>
      </c>
      <c r="AY126" s="242" t="s">
        <v>136</v>
      </c>
    </row>
    <row r="127" s="2" customFormat="1" ht="16.5" customHeight="1">
      <c r="A127" s="39"/>
      <c r="B127" s="40"/>
      <c r="C127" s="254" t="s">
        <v>214</v>
      </c>
      <c r="D127" s="254" t="s">
        <v>186</v>
      </c>
      <c r="E127" s="255" t="s">
        <v>215</v>
      </c>
      <c r="F127" s="256" t="s">
        <v>216</v>
      </c>
      <c r="G127" s="257" t="s">
        <v>182</v>
      </c>
      <c r="H127" s="258">
        <v>52</v>
      </c>
      <c r="I127" s="259"/>
      <c r="J127" s="260">
        <f>ROUND(I127*H127,2)</f>
        <v>0</v>
      </c>
      <c r="K127" s="256" t="s">
        <v>143</v>
      </c>
      <c r="L127" s="261"/>
      <c r="M127" s="262" t="s">
        <v>19</v>
      </c>
      <c r="N127" s="263" t="s">
        <v>40</v>
      </c>
      <c r="O127" s="85"/>
      <c r="P127" s="222">
        <f>O127*H127</f>
        <v>0</v>
      </c>
      <c r="Q127" s="222">
        <v>0.00123</v>
      </c>
      <c r="R127" s="222">
        <f>Q127*H127</f>
        <v>0.063960000000000003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185</v>
      </c>
      <c r="AT127" s="224" t="s">
        <v>186</v>
      </c>
      <c r="AU127" s="224" t="s">
        <v>78</v>
      </c>
      <c r="AY127" s="18" t="s">
        <v>136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76</v>
      </c>
      <c r="BK127" s="225">
        <f>ROUND(I127*H127,2)</f>
        <v>0</v>
      </c>
      <c r="BL127" s="18" t="s">
        <v>144</v>
      </c>
      <c r="BM127" s="224" t="s">
        <v>719</v>
      </c>
    </row>
    <row r="128" s="2" customFormat="1">
      <c r="A128" s="39"/>
      <c r="B128" s="40"/>
      <c r="C128" s="41"/>
      <c r="D128" s="226" t="s">
        <v>146</v>
      </c>
      <c r="E128" s="41"/>
      <c r="F128" s="227" t="s">
        <v>216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78</v>
      </c>
    </row>
    <row r="129" s="13" customFormat="1">
      <c r="A129" s="13"/>
      <c r="B129" s="232"/>
      <c r="C129" s="233"/>
      <c r="D129" s="226" t="s">
        <v>155</v>
      </c>
      <c r="E129" s="234" t="s">
        <v>19</v>
      </c>
      <c r="F129" s="235" t="s">
        <v>720</v>
      </c>
      <c r="G129" s="233"/>
      <c r="H129" s="236">
        <v>52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155</v>
      </c>
      <c r="AU129" s="242" t="s">
        <v>78</v>
      </c>
      <c r="AV129" s="13" t="s">
        <v>78</v>
      </c>
      <c r="AW129" s="13" t="s">
        <v>31</v>
      </c>
      <c r="AX129" s="13" t="s">
        <v>76</v>
      </c>
      <c r="AY129" s="242" t="s">
        <v>136</v>
      </c>
    </row>
    <row r="130" s="2" customFormat="1" ht="16.5" customHeight="1">
      <c r="A130" s="39"/>
      <c r="B130" s="40"/>
      <c r="C130" s="254" t="s">
        <v>8</v>
      </c>
      <c r="D130" s="254" t="s">
        <v>186</v>
      </c>
      <c r="E130" s="255" t="s">
        <v>219</v>
      </c>
      <c r="F130" s="256" t="s">
        <v>220</v>
      </c>
      <c r="G130" s="257" t="s">
        <v>221</v>
      </c>
      <c r="H130" s="258">
        <v>72.359999999999999</v>
      </c>
      <c r="I130" s="259"/>
      <c r="J130" s="260">
        <f>ROUND(I130*H130,2)</f>
        <v>0</v>
      </c>
      <c r="K130" s="256" t="s">
        <v>143</v>
      </c>
      <c r="L130" s="261"/>
      <c r="M130" s="262" t="s">
        <v>19</v>
      </c>
      <c r="N130" s="263" t="s">
        <v>40</v>
      </c>
      <c r="O130" s="85"/>
      <c r="P130" s="222">
        <f>O130*H130</f>
        <v>0</v>
      </c>
      <c r="Q130" s="222">
        <v>1</v>
      </c>
      <c r="R130" s="222">
        <f>Q130*H130</f>
        <v>72.359999999999999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185</v>
      </c>
      <c r="AT130" s="224" t="s">
        <v>186</v>
      </c>
      <c r="AU130" s="224" t="s">
        <v>78</v>
      </c>
      <c r="AY130" s="18" t="s">
        <v>136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76</v>
      </c>
      <c r="BK130" s="225">
        <f>ROUND(I130*H130,2)</f>
        <v>0</v>
      </c>
      <c r="BL130" s="18" t="s">
        <v>144</v>
      </c>
      <c r="BM130" s="224" t="s">
        <v>721</v>
      </c>
    </row>
    <row r="131" s="2" customFormat="1">
      <c r="A131" s="39"/>
      <c r="B131" s="40"/>
      <c r="C131" s="41"/>
      <c r="D131" s="226" t="s">
        <v>146</v>
      </c>
      <c r="E131" s="41"/>
      <c r="F131" s="227" t="s">
        <v>220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78</v>
      </c>
    </row>
    <row r="132" s="13" customFormat="1">
      <c r="A132" s="13"/>
      <c r="B132" s="232"/>
      <c r="C132" s="233"/>
      <c r="D132" s="226" t="s">
        <v>155</v>
      </c>
      <c r="E132" s="234" t="s">
        <v>19</v>
      </c>
      <c r="F132" s="235" t="s">
        <v>223</v>
      </c>
      <c r="G132" s="233"/>
      <c r="H132" s="236">
        <v>27.359999999999999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155</v>
      </c>
      <c r="AU132" s="242" t="s">
        <v>78</v>
      </c>
      <c r="AV132" s="13" t="s">
        <v>78</v>
      </c>
      <c r="AW132" s="13" t="s">
        <v>31</v>
      </c>
      <c r="AX132" s="13" t="s">
        <v>69</v>
      </c>
      <c r="AY132" s="242" t="s">
        <v>136</v>
      </c>
    </row>
    <row r="133" s="13" customFormat="1">
      <c r="A133" s="13"/>
      <c r="B133" s="232"/>
      <c r="C133" s="233"/>
      <c r="D133" s="226" t="s">
        <v>155</v>
      </c>
      <c r="E133" s="234" t="s">
        <v>19</v>
      </c>
      <c r="F133" s="235" t="s">
        <v>224</v>
      </c>
      <c r="G133" s="233"/>
      <c r="H133" s="236">
        <v>45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155</v>
      </c>
      <c r="AU133" s="242" t="s">
        <v>78</v>
      </c>
      <c r="AV133" s="13" t="s">
        <v>78</v>
      </c>
      <c r="AW133" s="13" t="s">
        <v>31</v>
      </c>
      <c r="AX133" s="13" t="s">
        <v>69</v>
      </c>
      <c r="AY133" s="242" t="s">
        <v>136</v>
      </c>
    </row>
    <row r="134" s="14" customFormat="1">
      <c r="A134" s="14"/>
      <c r="B134" s="243"/>
      <c r="C134" s="244"/>
      <c r="D134" s="226" t="s">
        <v>155</v>
      </c>
      <c r="E134" s="245" t="s">
        <v>19</v>
      </c>
      <c r="F134" s="246" t="s">
        <v>157</v>
      </c>
      <c r="G134" s="244"/>
      <c r="H134" s="247">
        <v>72.359999999999999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155</v>
      </c>
      <c r="AU134" s="253" t="s">
        <v>78</v>
      </c>
      <c r="AV134" s="14" t="s">
        <v>144</v>
      </c>
      <c r="AW134" s="14" t="s">
        <v>31</v>
      </c>
      <c r="AX134" s="14" t="s">
        <v>76</v>
      </c>
      <c r="AY134" s="253" t="s">
        <v>136</v>
      </c>
    </row>
    <row r="135" s="2" customFormat="1" ht="16.5" customHeight="1">
      <c r="A135" s="39"/>
      <c r="B135" s="40"/>
      <c r="C135" s="254" t="s">
        <v>225</v>
      </c>
      <c r="D135" s="254" t="s">
        <v>186</v>
      </c>
      <c r="E135" s="255" t="s">
        <v>226</v>
      </c>
      <c r="F135" s="256" t="s">
        <v>227</v>
      </c>
      <c r="G135" s="257" t="s">
        <v>182</v>
      </c>
      <c r="H135" s="258">
        <v>13</v>
      </c>
      <c r="I135" s="259"/>
      <c r="J135" s="260">
        <f>ROUND(I135*H135,2)</f>
        <v>0</v>
      </c>
      <c r="K135" s="256" t="s">
        <v>143</v>
      </c>
      <c r="L135" s="261"/>
      <c r="M135" s="262" t="s">
        <v>19</v>
      </c>
      <c r="N135" s="263" t="s">
        <v>40</v>
      </c>
      <c r="O135" s="85"/>
      <c r="P135" s="222">
        <f>O135*H135</f>
        <v>0</v>
      </c>
      <c r="Q135" s="222">
        <v>0.28306999999999999</v>
      </c>
      <c r="R135" s="222">
        <f>Q135*H135</f>
        <v>3.67991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185</v>
      </c>
      <c r="AT135" s="224" t="s">
        <v>186</v>
      </c>
      <c r="AU135" s="224" t="s">
        <v>78</v>
      </c>
      <c r="AY135" s="18" t="s">
        <v>136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144</v>
      </c>
      <c r="BM135" s="224" t="s">
        <v>722</v>
      </c>
    </row>
    <row r="136" s="2" customFormat="1">
      <c r="A136" s="39"/>
      <c r="B136" s="40"/>
      <c r="C136" s="41"/>
      <c r="D136" s="226" t="s">
        <v>146</v>
      </c>
      <c r="E136" s="41"/>
      <c r="F136" s="227" t="s">
        <v>227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78</v>
      </c>
    </row>
    <row r="137" s="13" customFormat="1">
      <c r="A137" s="13"/>
      <c r="B137" s="232"/>
      <c r="C137" s="233"/>
      <c r="D137" s="226" t="s">
        <v>155</v>
      </c>
      <c r="E137" s="234" t="s">
        <v>19</v>
      </c>
      <c r="F137" s="235" t="s">
        <v>209</v>
      </c>
      <c r="G137" s="233"/>
      <c r="H137" s="236">
        <v>13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155</v>
      </c>
      <c r="AU137" s="242" t="s">
        <v>78</v>
      </c>
      <c r="AV137" s="13" t="s">
        <v>78</v>
      </c>
      <c r="AW137" s="13" t="s">
        <v>31</v>
      </c>
      <c r="AX137" s="13" t="s">
        <v>76</v>
      </c>
      <c r="AY137" s="242" t="s">
        <v>136</v>
      </c>
    </row>
    <row r="138" s="12" customFormat="1" ht="25.92" customHeight="1">
      <c r="A138" s="12"/>
      <c r="B138" s="197"/>
      <c r="C138" s="198"/>
      <c r="D138" s="199" t="s">
        <v>68</v>
      </c>
      <c r="E138" s="200" t="s">
        <v>229</v>
      </c>
      <c r="F138" s="200" t="s">
        <v>230</v>
      </c>
      <c r="G138" s="198"/>
      <c r="H138" s="198"/>
      <c r="I138" s="201"/>
      <c r="J138" s="202">
        <f>BK138</f>
        <v>0</v>
      </c>
      <c r="K138" s="198"/>
      <c r="L138" s="203"/>
      <c r="M138" s="204"/>
      <c r="N138" s="205"/>
      <c r="O138" s="205"/>
      <c r="P138" s="206">
        <f>SUM(P139:P152)</f>
        <v>0</v>
      </c>
      <c r="Q138" s="205"/>
      <c r="R138" s="206">
        <f>SUM(R139:R152)</f>
        <v>0</v>
      </c>
      <c r="S138" s="205"/>
      <c r="T138" s="207">
        <f>SUM(T139:T152)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144</v>
      </c>
      <c r="AT138" s="209" t="s">
        <v>68</v>
      </c>
      <c r="AU138" s="209" t="s">
        <v>69</v>
      </c>
      <c r="AY138" s="208" t="s">
        <v>136</v>
      </c>
      <c r="BK138" s="210">
        <f>SUM(BK139:BK152)</f>
        <v>0</v>
      </c>
    </row>
    <row r="139" s="2" customFormat="1" ht="33" customHeight="1">
      <c r="A139" s="39"/>
      <c r="B139" s="40"/>
      <c r="C139" s="213" t="s">
        <v>231</v>
      </c>
      <c r="D139" s="213" t="s">
        <v>139</v>
      </c>
      <c r="E139" s="214" t="s">
        <v>232</v>
      </c>
      <c r="F139" s="215" t="s">
        <v>233</v>
      </c>
      <c r="G139" s="216" t="s">
        <v>221</v>
      </c>
      <c r="H139" s="217">
        <v>99.719999999999999</v>
      </c>
      <c r="I139" s="218"/>
      <c r="J139" s="219">
        <f>ROUND(I139*H139,2)</f>
        <v>0</v>
      </c>
      <c r="K139" s="215" t="s">
        <v>143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234</v>
      </c>
      <c r="AT139" s="224" t="s">
        <v>139</v>
      </c>
      <c r="AU139" s="224" t="s">
        <v>76</v>
      </c>
      <c r="AY139" s="18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76</v>
      </c>
      <c r="BK139" s="225">
        <f>ROUND(I139*H139,2)</f>
        <v>0</v>
      </c>
      <c r="BL139" s="18" t="s">
        <v>234</v>
      </c>
      <c r="BM139" s="224" t="s">
        <v>723</v>
      </c>
    </row>
    <row r="140" s="2" customFormat="1">
      <c r="A140" s="39"/>
      <c r="B140" s="40"/>
      <c r="C140" s="41"/>
      <c r="D140" s="226" t="s">
        <v>146</v>
      </c>
      <c r="E140" s="41"/>
      <c r="F140" s="227" t="s">
        <v>236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76</v>
      </c>
    </row>
    <row r="141" s="2" customFormat="1">
      <c r="A141" s="39"/>
      <c r="B141" s="40"/>
      <c r="C141" s="41"/>
      <c r="D141" s="226" t="s">
        <v>153</v>
      </c>
      <c r="E141" s="41"/>
      <c r="F141" s="231" t="s">
        <v>237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153</v>
      </c>
      <c r="AU141" s="18" t="s">
        <v>76</v>
      </c>
    </row>
    <row r="142" s="15" customFormat="1">
      <c r="A142" s="15"/>
      <c r="B142" s="264"/>
      <c r="C142" s="265"/>
      <c r="D142" s="226" t="s">
        <v>155</v>
      </c>
      <c r="E142" s="266" t="s">
        <v>19</v>
      </c>
      <c r="F142" s="267" t="s">
        <v>238</v>
      </c>
      <c r="G142" s="265"/>
      <c r="H142" s="266" t="s">
        <v>19</v>
      </c>
      <c r="I142" s="268"/>
      <c r="J142" s="265"/>
      <c r="K142" s="265"/>
      <c r="L142" s="269"/>
      <c r="M142" s="270"/>
      <c r="N142" s="271"/>
      <c r="O142" s="271"/>
      <c r="P142" s="271"/>
      <c r="Q142" s="271"/>
      <c r="R142" s="271"/>
      <c r="S142" s="271"/>
      <c r="T142" s="27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3" t="s">
        <v>155</v>
      </c>
      <c r="AU142" s="273" t="s">
        <v>76</v>
      </c>
      <c r="AV142" s="15" t="s">
        <v>76</v>
      </c>
      <c r="AW142" s="15" t="s">
        <v>31</v>
      </c>
      <c r="AX142" s="15" t="s">
        <v>69</v>
      </c>
      <c r="AY142" s="273" t="s">
        <v>136</v>
      </c>
    </row>
    <row r="143" s="13" customFormat="1">
      <c r="A143" s="13"/>
      <c r="B143" s="232"/>
      <c r="C143" s="233"/>
      <c r="D143" s="226" t="s">
        <v>155</v>
      </c>
      <c r="E143" s="234" t="s">
        <v>19</v>
      </c>
      <c r="F143" s="235" t="s">
        <v>239</v>
      </c>
      <c r="G143" s="233"/>
      <c r="H143" s="236">
        <v>99.719999999999999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155</v>
      </c>
      <c r="AU143" s="242" t="s">
        <v>76</v>
      </c>
      <c r="AV143" s="13" t="s">
        <v>78</v>
      </c>
      <c r="AW143" s="13" t="s">
        <v>31</v>
      </c>
      <c r="AX143" s="13" t="s">
        <v>76</v>
      </c>
      <c r="AY143" s="242" t="s">
        <v>136</v>
      </c>
    </row>
    <row r="144" s="2" customFormat="1" ht="16.5" customHeight="1">
      <c r="A144" s="39"/>
      <c r="B144" s="40"/>
      <c r="C144" s="213" t="s">
        <v>240</v>
      </c>
      <c r="D144" s="213" t="s">
        <v>139</v>
      </c>
      <c r="E144" s="214" t="s">
        <v>241</v>
      </c>
      <c r="F144" s="215" t="s">
        <v>242</v>
      </c>
      <c r="G144" s="216" t="s">
        <v>182</v>
      </c>
      <c r="H144" s="217">
        <v>1</v>
      </c>
      <c r="I144" s="218"/>
      <c r="J144" s="219">
        <f>ROUND(I144*H144,2)</f>
        <v>0</v>
      </c>
      <c r="K144" s="215" t="s">
        <v>143</v>
      </c>
      <c r="L144" s="45"/>
      <c r="M144" s="220" t="s">
        <v>19</v>
      </c>
      <c r="N144" s="221" t="s">
        <v>40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234</v>
      </c>
      <c r="AT144" s="224" t="s">
        <v>139</v>
      </c>
      <c r="AU144" s="224" t="s">
        <v>76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76</v>
      </c>
      <c r="BK144" s="225">
        <f>ROUND(I144*H144,2)</f>
        <v>0</v>
      </c>
      <c r="BL144" s="18" t="s">
        <v>234</v>
      </c>
      <c r="BM144" s="224" t="s">
        <v>724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244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76</v>
      </c>
    </row>
    <row r="146" s="13" customFormat="1">
      <c r="A146" s="13"/>
      <c r="B146" s="232"/>
      <c r="C146" s="233"/>
      <c r="D146" s="226" t="s">
        <v>155</v>
      </c>
      <c r="E146" s="234" t="s">
        <v>19</v>
      </c>
      <c r="F146" s="235" t="s">
        <v>245</v>
      </c>
      <c r="G146" s="233"/>
      <c r="H146" s="236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136</v>
      </c>
    </row>
    <row r="147" s="2" customFormat="1" ht="16.5" customHeight="1">
      <c r="A147" s="39"/>
      <c r="B147" s="40"/>
      <c r="C147" s="213" t="s">
        <v>252</v>
      </c>
      <c r="D147" s="213" t="s">
        <v>139</v>
      </c>
      <c r="E147" s="214" t="s">
        <v>253</v>
      </c>
      <c r="F147" s="215" t="s">
        <v>254</v>
      </c>
      <c r="G147" s="216" t="s">
        <v>221</v>
      </c>
      <c r="H147" s="217">
        <v>27.359999999999999</v>
      </c>
      <c r="I147" s="218"/>
      <c r="J147" s="219">
        <f>ROUND(I147*H147,2)</f>
        <v>0</v>
      </c>
      <c r="K147" s="215" t="s">
        <v>143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234</v>
      </c>
      <c r="AT147" s="224" t="s">
        <v>139</v>
      </c>
      <c r="AU147" s="224" t="s">
        <v>76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234</v>
      </c>
      <c r="BM147" s="224" t="s">
        <v>725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256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76</v>
      </c>
    </row>
    <row r="149" s="13" customFormat="1">
      <c r="A149" s="13"/>
      <c r="B149" s="232"/>
      <c r="C149" s="233"/>
      <c r="D149" s="226" t="s">
        <v>155</v>
      </c>
      <c r="E149" s="234" t="s">
        <v>19</v>
      </c>
      <c r="F149" s="235" t="s">
        <v>257</v>
      </c>
      <c r="G149" s="233"/>
      <c r="H149" s="236">
        <v>27.359999999999999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155</v>
      </c>
      <c r="AU149" s="242" t="s">
        <v>76</v>
      </c>
      <c r="AV149" s="13" t="s">
        <v>78</v>
      </c>
      <c r="AW149" s="13" t="s">
        <v>31</v>
      </c>
      <c r="AX149" s="13" t="s">
        <v>76</v>
      </c>
      <c r="AY149" s="242" t="s">
        <v>136</v>
      </c>
    </row>
    <row r="150" s="2" customFormat="1" ht="16.5" customHeight="1">
      <c r="A150" s="39"/>
      <c r="B150" s="40"/>
      <c r="C150" s="213" t="s">
        <v>7</v>
      </c>
      <c r="D150" s="213" t="s">
        <v>139</v>
      </c>
      <c r="E150" s="214" t="s">
        <v>258</v>
      </c>
      <c r="F150" s="215" t="s">
        <v>259</v>
      </c>
      <c r="G150" s="216" t="s">
        <v>221</v>
      </c>
      <c r="H150" s="217">
        <v>0.95999999999999996</v>
      </c>
      <c r="I150" s="218"/>
      <c r="J150" s="219">
        <f>ROUND(I150*H150,2)</f>
        <v>0</v>
      </c>
      <c r="K150" s="215" t="s">
        <v>143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234</v>
      </c>
      <c r="AT150" s="224" t="s">
        <v>139</v>
      </c>
      <c r="AU150" s="224" t="s">
        <v>76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76</v>
      </c>
      <c r="BK150" s="225">
        <f>ROUND(I150*H150,2)</f>
        <v>0</v>
      </c>
      <c r="BL150" s="18" t="s">
        <v>234</v>
      </c>
      <c r="BM150" s="224" t="s">
        <v>726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261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76</v>
      </c>
    </row>
    <row r="152" s="13" customFormat="1">
      <c r="A152" s="13"/>
      <c r="B152" s="232"/>
      <c r="C152" s="233"/>
      <c r="D152" s="226" t="s">
        <v>155</v>
      </c>
      <c r="E152" s="234" t="s">
        <v>19</v>
      </c>
      <c r="F152" s="235" t="s">
        <v>262</v>
      </c>
      <c r="G152" s="233"/>
      <c r="H152" s="236">
        <v>0.95999999999999996</v>
      </c>
      <c r="I152" s="237"/>
      <c r="J152" s="233"/>
      <c r="K152" s="233"/>
      <c r="L152" s="238"/>
      <c r="M152" s="274"/>
      <c r="N152" s="275"/>
      <c r="O152" s="275"/>
      <c r="P152" s="275"/>
      <c r="Q152" s="275"/>
      <c r="R152" s="275"/>
      <c r="S152" s="275"/>
      <c r="T152" s="27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155</v>
      </c>
      <c r="AU152" s="242" t="s">
        <v>76</v>
      </c>
      <c r="AV152" s="13" t="s">
        <v>78</v>
      </c>
      <c r="AW152" s="13" t="s">
        <v>31</v>
      </c>
      <c r="AX152" s="13" t="s">
        <v>76</v>
      </c>
      <c r="AY152" s="242" t="s">
        <v>136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ycrvQV6L+MPVvIrsMP7vI1S2nVR/buKnHtiBXY/bZyH5s5Z4I+O0Fv8C1sdxMKolGkg5HPXTqFM4HuzJsT/dxw==" hashValue="7nQvLbMZ8IxF6O+jjtv6skMJ5Hv198HMrmDo/GGcrGQKNTMarT3bL733oy/MkPZM9Ru798cVEyOWrtq8kF/z3A==" algorithmName="SHA-512" password="CC35"/>
  <autoFilter ref="C87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ROUND((SUM(BE94:BE352)),  2)</f>
        <v>0</v>
      </c>
      <c r="G35" s="39"/>
      <c r="H35" s="39"/>
      <c r="I35" s="158">
        <v>0.20999999999999999</v>
      </c>
      <c r="J35" s="157">
        <f>ROUND(((SUM(BE94:BE352))*I35),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ROUND((SUM(BF94:BF352)),  2)</f>
        <v>0</v>
      </c>
      <c r="G36" s="39"/>
      <c r="H36" s="39"/>
      <c r="I36" s="158">
        <v>0.14999999999999999</v>
      </c>
      <c r="J36" s="157">
        <f>ROUND(((SUM(BF94:BF352))*I36),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ROUND((SUM(BG94:BG352)),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ROUND((SUM(BH94:BH352)),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ROUND((SUM(BI94:BI352)),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202 - Oprava propustku v km 50,674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264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265</v>
      </c>
      <c r="E65" s="178"/>
      <c r="F65" s="178"/>
      <c r="G65" s="178"/>
      <c r="H65" s="178"/>
      <c r="I65" s="178"/>
      <c r="J65" s="179">
        <f>J167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266</v>
      </c>
      <c r="E66" s="183"/>
      <c r="F66" s="183"/>
      <c r="G66" s="183"/>
      <c r="H66" s="183"/>
      <c r="I66" s="183"/>
      <c r="J66" s="184">
        <f>J215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267</v>
      </c>
      <c r="E67" s="178"/>
      <c r="F67" s="178"/>
      <c r="G67" s="178"/>
      <c r="H67" s="178"/>
      <c r="I67" s="178"/>
      <c r="J67" s="179">
        <f>J244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268</v>
      </c>
      <c r="E68" s="178"/>
      <c r="F68" s="178"/>
      <c r="G68" s="178"/>
      <c r="H68" s="178"/>
      <c r="I68" s="178"/>
      <c r="J68" s="179">
        <f>J260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269</v>
      </c>
      <c r="E69" s="178"/>
      <c r="F69" s="178"/>
      <c r="G69" s="178"/>
      <c r="H69" s="178"/>
      <c r="I69" s="178"/>
      <c r="J69" s="179">
        <f>J284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271</v>
      </c>
      <c r="E70" s="178"/>
      <c r="F70" s="178"/>
      <c r="G70" s="178"/>
      <c r="H70" s="178"/>
      <c r="I70" s="178"/>
      <c r="J70" s="179">
        <f>J323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272</v>
      </c>
      <c r="E71" s="178"/>
      <c r="F71" s="178"/>
      <c r="G71" s="178"/>
      <c r="H71" s="178"/>
      <c r="I71" s="178"/>
      <c r="J71" s="179">
        <f>J328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273</v>
      </c>
      <c r="E72" s="178"/>
      <c r="F72" s="178"/>
      <c r="G72" s="178"/>
      <c r="H72" s="178"/>
      <c r="I72" s="178"/>
      <c r="J72" s="179">
        <f>J349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121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Oprava mostních objektů Slavonice - Telč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110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702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112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202 - Oprava propustku v km 50,674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25. 11. 2022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 xml:space="preserve"> </v>
      </c>
      <c r="G90" s="41"/>
      <c r="H90" s="41"/>
      <c r="I90" s="33" t="s">
        <v>30</v>
      </c>
      <c r="J90" s="37" t="str">
        <f>E23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IF(E20="","",E20)</f>
        <v>Vyplň údaj</v>
      </c>
      <c r="G91" s="41"/>
      <c r="H91" s="41"/>
      <c r="I91" s="33" t="s">
        <v>32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122</v>
      </c>
      <c r="D93" s="189" t="s">
        <v>54</v>
      </c>
      <c r="E93" s="189" t="s">
        <v>50</v>
      </c>
      <c r="F93" s="189" t="s">
        <v>51</v>
      </c>
      <c r="G93" s="189" t="s">
        <v>123</v>
      </c>
      <c r="H93" s="189" t="s">
        <v>124</v>
      </c>
      <c r="I93" s="189" t="s">
        <v>125</v>
      </c>
      <c r="J93" s="189" t="s">
        <v>116</v>
      </c>
      <c r="K93" s="190" t="s">
        <v>126</v>
      </c>
      <c r="L93" s="191"/>
      <c r="M93" s="93" t="s">
        <v>19</v>
      </c>
      <c r="N93" s="94" t="s">
        <v>39</v>
      </c>
      <c r="O93" s="94" t="s">
        <v>127</v>
      </c>
      <c r="P93" s="94" t="s">
        <v>128</v>
      </c>
      <c r="Q93" s="94" t="s">
        <v>129</v>
      </c>
      <c r="R93" s="94" t="s">
        <v>130</v>
      </c>
      <c r="S93" s="94" t="s">
        <v>131</v>
      </c>
      <c r="T93" s="95" t="s">
        <v>132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133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P95+P167+P244+P260+P284+P323+P328+P349</f>
        <v>0</v>
      </c>
      <c r="Q94" s="97"/>
      <c r="R94" s="194">
        <f>R95+R167+R244+R260+R284+R323+R328+R349</f>
        <v>145.73669108086</v>
      </c>
      <c r="S94" s="97"/>
      <c r="T94" s="195">
        <f>T95+T167+T244+T260+T284+T323+T328+T349</f>
        <v>10.418559999999999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68</v>
      </c>
      <c r="AU94" s="18" t="s">
        <v>117</v>
      </c>
      <c r="BK94" s="196">
        <f>BK95+BK167+BK244+BK260+BK284+BK323+BK328+BK349</f>
        <v>0</v>
      </c>
    </row>
    <row r="95" s="12" customFormat="1" ht="25.92" customHeight="1">
      <c r="A95" s="12"/>
      <c r="B95" s="197"/>
      <c r="C95" s="198"/>
      <c r="D95" s="199" t="s">
        <v>68</v>
      </c>
      <c r="E95" s="200" t="s">
        <v>76</v>
      </c>
      <c r="F95" s="200" t="s">
        <v>274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SUM(P96:P166)</f>
        <v>0</v>
      </c>
      <c r="Q95" s="205"/>
      <c r="R95" s="206">
        <f>SUM(R96:R166)</f>
        <v>35.655847999999999</v>
      </c>
      <c r="S95" s="205"/>
      <c r="T95" s="207">
        <f>SUM(T96:T166)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76</v>
      </c>
      <c r="AT95" s="209" t="s">
        <v>68</v>
      </c>
      <c r="AU95" s="209" t="s">
        <v>69</v>
      </c>
      <c r="AY95" s="208" t="s">
        <v>136</v>
      </c>
      <c r="BK95" s="210">
        <f>SUM(BK96:BK166)</f>
        <v>0</v>
      </c>
    </row>
    <row r="96" s="2" customFormat="1" ht="24.15" customHeight="1">
      <c r="A96" s="39"/>
      <c r="B96" s="40"/>
      <c r="C96" s="213" t="s">
        <v>76</v>
      </c>
      <c r="D96" s="213" t="s">
        <v>139</v>
      </c>
      <c r="E96" s="214" t="s">
        <v>275</v>
      </c>
      <c r="F96" s="215" t="s">
        <v>276</v>
      </c>
      <c r="G96" s="216" t="s">
        <v>277</v>
      </c>
      <c r="H96" s="217">
        <v>60</v>
      </c>
      <c r="I96" s="218"/>
      <c r="J96" s="219">
        <f>ROUND(I96*H96,2)</f>
        <v>0</v>
      </c>
      <c r="K96" s="215" t="s">
        <v>278</v>
      </c>
      <c r="L96" s="45"/>
      <c r="M96" s="220" t="s">
        <v>19</v>
      </c>
      <c r="N96" s="221" t="s">
        <v>40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144</v>
      </c>
      <c r="AT96" s="224" t="s">
        <v>139</v>
      </c>
      <c r="AU96" s="224" t="s">
        <v>76</v>
      </c>
      <c r="AY96" s="18" t="s">
        <v>136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76</v>
      </c>
      <c r="BK96" s="225">
        <f>ROUND(I96*H96,2)</f>
        <v>0</v>
      </c>
      <c r="BL96" s="18" t="s">
        <v>144</v>
      </c>
      <c r="BM96" s="224" t="s">
        <v>728</v>
      </c>
    </row>
    <row r="97" s="2" customFormat="1">
      <c r="A97" s="39"/>
      <c r="B97" s="40"/>
      <c r="C97" s="41"/>
      <c r="D97" s="226" t="s">
        <v>146</v>
      </c>
      <c r="E97" s="41"/>
      <c r="F97" s="227" t="s">
        <v>280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76</v>
      </c>
    </row>
    <row r="98" s="2" customFormat="1">
      <c r="A98" s="39"/>
      <c r="B98" s="40"/>
      <c r="C98" s="41"/>
      <c r="D98" s="277" t="s">
        <v>281</v>
      </c>
      <c r="E98" s="41"/>
      <c r="F98" s="278" t="s">
        <v>282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281</v>
      </c>
      <c r="AU98" s="18" t="s">
        <v>76</v>
      </c>
    </row>
    <row r="99" s="13" customFormat="1">
      <c r="A99" s="13"/>
      <c r="B99" s="232"/>
      <c r="C99" s="233"/>
      <c r="D99" s="226" t="s">
        <v>155</v>
      </c>
      <c r="E99" s="234" t="s">
        <v>19</v>
      </c>
      <c r="F99" s="235" t="s">
        <v>729</v>
      </c>
      <c r="G99" s="233"/>
      <c r="H99" s="236">
        <v>60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155</v>
      </c>
      <c r="AU99" s="242" t="s">
        <v>76</v>
      </c>
      <c r="AV99" s="13" t="s">
        <v>78</v>
      </c>
      <c r="AW99" s="13" t="s">
        <v>31</v>
      </c>
      <c r="AX99" s="13" t="s">
        <v>76</v>
      </c>
      <c r="AY99" s="242" t="s">
        <v>136</v>
      </c>
    </row>
    <row r="100" s="2" customFormat="1" ht="16.5" customHeight="1">
      <c r="A100" s="39"/>
      <c r="B100" s="40"/>
      <c r="C100" s="213" t="s">
        <v>78</v>
      </c>
      <c r="D100" s="213" t="s">
        <v>139</v>
      </c>
      <c r="E100" s="214" t="s">
        <v>297</v>
      </c>
      <c r="F100" s="215" t="s">
        <v>298</v>
      </c>
      <c r="G100" s="216" t="s">
        <v>150</v>
      </c>
      <c r="H100" s="217">
        <v>64.262</v>
      </c>
      <c r="I100" s="218"/>
      <c r="J100" s="219">
        <f>ROUND(I100*H100,2)</f>
        <v>0</v>
      </c>
      <c r="K100" s="215" t="s">
        <v>278</v>
      </c>
      <c r="L100" s="45"/>
      <c r="M100" s="220" t="s">
        <v>19</v>
      </c>
      <c r="N100" s="221" t="s">
        <v>40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144</v>
      </c>
      <c r="AT100" s="224" t="s">
        <v>139</v>
      </c>
      <c r="AU100" s="224" t="s">
        <v>76</v>
      </c>
      <c r="AY100" s="18" t="s">
        <v>136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76</v>
      </c>
      <c r="BK100" s="225">
        <f>ROUND(I100*H100,2)</f>
        <v>0</v>
      </c>
      <c r="BL100" s="18" t="s">
        <v>144</v>
      </c>
      <c r="BM100" s="224" t="s">
        <v>730</v>
      </c>
    </row>
    <row r="101" s="2" customFormat="1">
      <c r="A101" s="39"/>
      <c r="B101" s="40"/>
      <c r="C101" s="41"/>
      <c r="D101" s="226" t="s">
        <v>146</v>
      </c>
      <c r="E101" s="41"/>
      <c r="F101" s="227" t="s">
        <v>300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76</v>
      </c>
    </row>
    <row r="102" s="2" customFormat="1">
      <c r="A102" s="39"/>
      <c r="B102" s="40"/>
      <c r="C102" s="41"/>
      <c r="D102" s="277" t="s">
        <v>281</v>
      </c>
      <c r="E102" s="41"/>
      <c r="F102" s="278" t="s">
        <v>301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281</v>
      </c>
      <c r="AU102" s="18" t="s">
        <v>76</v>
      </c>
    </row>
    <row r="103" s="13" customFormat="1">
      <c r="A103" s="13"/>
      <c r="B103" s="232"/>
      <c r="C103" s="233"/>
      <c r="D103" s="226" t="s">
        <v>155</v>
      </c>
      <c r="E103" s="234" t="s">
        <v>19</v>
      </c>
      <c r="F103" s="235" t="s">
        <v>731</v>
      </c>
      <c r="G103" s="233"/>
      <c r="H103" s="236">
        <v>-2.5600000000000001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155</v>
      </c>
      <c r="AU103" s="242" t="s">
        <v>76</v>
      </c>
      <c r="AV103" s="13" t="s">
        <v>78</v>
      </c>
      <c r="AW103" s="13" t="s">
        <v>31</v>
      </c>
      <c r="AX103" s="13" t="s">
        <v>69</v>
      </c>
      <c r="AY103" s="242" t="s">
        <v>136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732</v>
      </c>
      <c r="G104" s="233"/>
      <c r="H104" s="236">
        <v>5.6699999999999999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76</v>
      </c>
      <c r="AV104" s="13" t="s">
        <v>78</v>
      </c>
      <c r="AW104" s="13" t="s">
        <v>31</v>
      </c>
      <c r="AX104" s="13" t="s">
        <v>69</v>
      </c>
      <c r="AY104" s="242" t="s">
        <v>136</v>
      </c>
    </row>
    <row r="105" s="13" customFormat="1">
      <c r="A105" s="13"/>
      <c r="B105" s="232"/>
      <c r="C105" s="233"/>
      <c r="D105" s="226" t="s">
        <v>155</v>
      </c>
      <c r="E105" s="234" t="s">
        <v>19</v>
      </c>
      <c r="F105" s="235" t="s">
        <v>733</v>
      </c>
      <c r="G105" s="233"/>
      <c r="H105" s="236">
        <v>47.031999999999996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155</v>
      </c>
      <c r="AU105" s="242" t="s">
        <v>76</v>
      </c>
      <c r="AV105" s="13" t="s">
        <v>78</v>
      </c>
      <c r="AW105" s="13" t="s">
        <v>31</v>
      </c>
      <c r="AX105" s="13" t="s">
        <v>69</v>
      </c>
      <c r="AY105" s="242" t="s">
        <v>136</v>
      </c>
    </row>
    <row r="106" s="13" customFormat="1">
      <c r="A106" s="13"/>
      <c r="B106" s="232"/>
      <c r="C106" s="233"/>
      <c r="D106" s="226" t="s">
        <v>155</v>
      </c>
      <c r="E106" s="234" t="s">
        <v>19</v>
      </c>
      <c r="F106" s="235" t="s">
        <v>734</v>
      </c>
      <c r="G106" s="233"/>
      <c r="H106" s="236">
        <v>4.2199999999999998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155</v>
      </c>
      <c r="AU106" s="242" t="s">
        <v>76</v>
      </c>
      <c r="AV106" s="13" t="s">
        <v>78</v>
      </c>
      <c r="AW106" s="13" t="s">
        <v>31</v>
      </c>
      <c r="AX106" s="13" t="s">
        <v>69</v>
      </c>
      <c r="AY106" s="242" t="s">
        <v>136</v>
      </c>
    </row>
    <row r="107" s="13" customFormat="1">
      <c r="A107" s="13"/>
      <c r="B107" s="232"/>
      <c r="C107" s="233"/>
      <c r="D107" s="226" t="s">
        <v>155</v>
      </c>
      <c r="E107" s="234" t="s">
        <v>19</v>
      </c>
      <c r="F107" s="235" t="s">
        <v>735</v>
      </c>
      <c r="G107" s="233"/>
      <c r="H107" s="236">
        <v>9.9000000000000004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155</v>
      </c>
      <c r="AU107" s="242" t="s">
        <v>76</v>
      </c>
      <c r="AV107" s="13" t="s">
        <v>78</v>
      </c>
      <c r="AW107" s="13" t="s">
        <v>31</v>
      </c>
      <c r="AX107" s="13" t="s">
        <v>69</v>
      </c>
      <c r="AY107" s="242" t="s">
        <v>136</v>
      </c>
    </row>
    <row r="108" s="14" customFormat="1">
      <c r="A108" s="14"/>
      <c r="B108" s="243"/>
      <c r="C108" s="244"/>
      <c r="D108" s="226" t="s">
        <v>155</v>
      </c>
      <c r="E108" s="245" t="s">
        <v>19</v>
      </c>
      <c r="F108" s="246" t="s">
        <v>157</v>
      </c>
      <c r="G108" s="244"/>
      <c r="H108" s="247">
        <v>64.262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155</v>
      </c>
      <c r="AU108" s="253" t="s">
        <v>76</v>
      </c>
      <c r="AV108" s="14" t="s">
        <v>144</v>
      </c>
      <c r="AW108" s="14" t="s">
        <v>31</v>
      </c>
      <c r="AX108" s="14" t="s">
        <v>76</v>
      </c>
      <c r="AY108" s="253" t="s">
        <v>136</v>
      </c>
    </row>
    <row r="109" s="2" customFormat="1" ht="16.5" customHeight="1">
      <c r="A109" s="39"/>
      <c r="B109" s="40"/>
      <c r="C109" s="213" t="s">
        <v>158</v>
      </c>
      <c r="D109" s="213" t="s">
        <v>139</v>
      </c>
      <c r="E109" s="214" t="s">
        <v>307</v>
      </c>
      <c r="F109" s="215" t="s">
        <v>308</v>
      </c>
      <c r="G109" s="216" t="s">
        <v>150</v>
      </c>
      <c r="H109" s="217">
        <v>64.262</v>
      </c>
      <c r="I109" s="218"/>
      <c r="J109" s="219">
        <f>ROUND(I109*H109,2)</f>
        <v>0</v>
      </c>
      <c r="K109" s="215" t="s">
        <v>278</v>
      </c>
      <c r="L109" s="45"/>
      <c r="M109" s="220" t="s">
        <v>19</v>
      </c>
      <c r="N109" s="221" t="s">
        <v>40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76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144</v>
      </c>
      <c r="BM109" s="224" t="s">
        <v>736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310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76</v>
      </c>
    </row>
    <row r="111" s="2" customFormat="1">
      <c r="A111" s="39"/>
      <c r="B111" s="40"/>
      <c r="C111" s="41"/>
      <c r="D111" s="277" t="s">
        <v>281</v>
      </c>
      <c r="E111" s="41"/>
      <c r="F111" s="278" t="s">
        <v>311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281</v>
      </c>
      <c r="AU111" s="18" t="s">
        <v>76</v>
      </c>
    </row>
    <row r="112" s="13" customFormat="1">
      <c r="A112" s="13"/>
      <c r="B112" s="232"/>
      <c r="C112" s="233"/>
      <c r="D112" s="226" t="s">
        <v>155</v>
      </c>
      <c r="E112" s="234" t="s">
        <v>19</v>
      </c>
      <c r="F112" s="235" t="s">
        <v>737</v>
      </c>
      <c r="G112" s="233"/>
      <c r="H112" s="236">
        <v>64.262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155</v>
      </c>
      <c r="AU112" s="242" t="s">
        <v>76</v>
      </c>
      <c r="AV112" s="13" t="s">
        <v>78</v>
      </c>
      <c r="AW112" s="13" t="s">
        <v>31</v>
      </c>
      <c r="AX112" s="13" t="s">
        <v>76</v>
      </c>
      <c r="AY112" s="242" t="s">
        <v>136</v>
      </c>
    </row>
    <row r="113" s="2" customFormat="1" ht="24.15" customHeight="1">
      <c r="A113" s="39"/>
      <c r="B113" s="40"/>
      <c r="C113" s="213" t="s">
        <v>144</v>
      </c>
      <c r="D113" s="213" t="s">
        <v>139</v>
      </c>
      <c r="E113" s="214" t="s">
        <v>313</v>
      </c>
      <c r="F113" s="215" t="s">
        <v>314</v>
      </c>
      <c r="G113" s="216" t="s">
        <v>150</v>
      </c>
      <c r="H113" s="217">
        <v>963.92999999999995</v>
      </c>
      <c r="I113" s="218"/>
      <c r="J113" s="219">
        <f>ROUND(I113*H113,2)</f>
        <v>0</v>
      </c>
      <c r="K113" s="215" t="s">
        <v>278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144</v>
      </c>
      <c r="AT113" s="224" t="s">
        <v>139</v>
      </c>
      <c r="AU113" s="224" t="s">
        <v>76</v>
      </c>
      <c r="AY113" s="18" t="s">
        <v>136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144</v>
      </c>
      <c r="BM113" s="224" t="s">
        <v>738</v>
      </c>
    </row>
    <row r="114" s="2" customFormat="1">
      <c r="A114" s="39"/>
      <c r="B114" s="40"/>
      <c r="C114" s="41"/>
      <c r="D114" s="226" t="s">
        <v>146</v>
      </c>
      <c r="E114" s="41"/>
      <c r="F114" s="227" t="s">
        <v>316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76</v>
      </c>
    </row>
    <row r="115" s="2" customFormat="1">
      <c r="A115" s="39"/>
      <c r="B115" s="40"/>
      <c r="C115" s="41"/>
      <c r="D115" s="277" t="s">
        <v>281</v>
      </c>
      <c r="E115" s="41"/>
      <c r="F115" s="278" t="s">
        <v>317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281</v>
      </c>
      <c r="AU115" s="18" t="s">
        <v>76</v>
      </c>
    </row>
    <row r="116" s="13" customFormat="1">
      <c r="A116" s="13"/>
      <c r="B116" s="232"/>
      <c r="C116" s="233"/>
      <c r="D116" s="226" t="s">
        <v>155</v>
      </c>
      <c r="E116" s="234" t="s">
        <v>19</v>
      </c>
      <c r="F116" s="235" t="s">
        <v>739</v>
      </c>
      <c r="G116" s="233"/>
      <c r="H116" s="236">
        <v>963.92999999999995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155</v>
      </c>
      <c r="AU116" s="242" t="s">
        <v>76</v>
      </c>
      <c r="AV116" s="13" t="s">
        <v>78</v>
      </c>
      <c r="AW116" s="13" t="s">
        <v>31</v>
      </c>
      <c r="AX116" s="13" t="s">
        <v>76</v>
      </c>
      <c r="AY116" s="242" t="s">
        <v>136</v>
      </c>
    </row>
    <row r="117" s="2" customFormat="1" ht="21.75" customHeight="1">
      <c r="A117" s="39"/>
      <c r="B117" s="40"/>
      <c r="C117" s="213" t="s">
        <v>137</v>
      </c>
      <c r="D117" s="213" t="s">
        <v>139</v>
      </c>
      <c r="E117" s="214" t="s">
        <v>319</v>
      </c>
      <c r="F117" s="215" t="s">
        <v>320</v>
      </c>
      <c r="G117" s="216" t="s">
        <v>150</v>
      </c>
      <c r="H117" s="217">
        <v>64.262</v>
      </c>
      <c r="I117" s="218"/>
      <c r="J117" s="219">
        <f>ROUND(I117*H117,2)</f>
        <v>0</v>
      </c>
      <c r="K117" s="215" t="s">
        <v>278</v>
      </c>
      <c r="L117" s="45"/>
      <c r="M117" s="220" t="s">
        <v>19</v>
      </c>
      <c r="N117" s="221" t="s">
        <v>40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144</v>
      </c>
      <c r="AT117" s="224" t="s">
        <v>139</v>
      </c>
      <c r="AU117" s="224" t="s">
        <v>76</v>
      </c>
      <c r="AY117" s="18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76</v>
      </c>
      <c r="BK117" s="225">
        <f>ROUND(I117*H117,2)</f>
        <v>0</v>
      </c>
      <c r="BL117" s="18" t="s">
        <v>144</v>
      </c>
      <c r="BM117" s="224" t="s">
        <v>740</v>
      </c>
    </row>
    <row r="118" s="2" customFormat="1">
      <c r="A118" s="39"/>
      <c r="B118" s="40"/>
      <c r="C118" s="41"/>
      <c r="D118" s="226" t="s">
        <v>146</v>
      </c>
      <c r="E118" s="41"/>
      <c r="F118" s="227" t="s">
        <v>322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76</v>
      </c>
    </row>
    <row r="119" s="2" customFormat="1">
      <c r="A119" s="39"/>
      <c r="B119" s="40"/>
      <c r="C119" s="41"/>
      <c r="D119" s="277" t="s">
        <v>281</v>
      </c>
      <c r="E119" s="41"/>
      <c r="F119" s="278" t="s">
        <v>323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281</v>
      </c>
      <c r="AU119" s="18" t="s">
        <v>76</v>
      </c>
    </row>
    <row r="120" s="13" customFormat="1">
      <c r="A120" s="13"/>
      <c r="B120" s="232"/>
      <c r="C120" s="233"/>
      <c r="D120" s="226" t="s">
        <v>155</v>
      </c>
      <c r="E120" s="234" t="s">
        <v>19</v>
      </c>
      <c r="F120" s="235" t="s">
        <v>741</v>
      </c>
      <c r="G120" s="233"/>
      <c r="H120" s="236">
        <v>64.262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155</v>
      </c>
      <c r="AU120" s="242" t="s">
        <v>76</v>
      </c>
      <c r="AV120" s="13" t="s">
        <v>78</v>
      </c>
      <c r="AW120" s="13" t="s">
        <v>31</v>
      </c>
      <c r="AX120" s="13" t="s">
        <v>76</v>
      </c>
      <c r="AY120" s="242" t="s">
        <v>136</v>
      </c>
    </row>
    <row r="121" s="2" customFormat="1" ht="16.5" customHeight="1">
      <c r="A121" s="39"/>
      <c r="B121" s="40"/>
      <c r="C121" s="213" t="s">
        <v>174</v>
      </c>
      <c r="D121" s="213" t="s">
        <v>139</v>
      </c>
      <c r="E121" s="214" t="s">
        <v>325</v>
      </c>
      <c r="F121" s="215" t="s">
        <v>326</v>
      </c>
      <c r="G121" s="216" t="s">
        <v>150</v>
      </c>
      <c r="H121" s="217">
        <v>64.262</v>
      </c>
      <c r="I121" s="218"/>
      <c r="J121" s="219">
        <f>ROUND(I121*H121,2)</f>
        <v>0</v>
      </c>
      <c r="K121" s="215" t="s">
        <v>278</v>
      </c>
      <c r="L121" s="45"/>
      <c r="M121" s="220" t="s">
        <v>19</v>
      </c>
      <c r="N121" s="221" t="s">
        <v>40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144</v>
      </c>
      <c r="AT121" s="224" t="s">
        <v>139</v>
      </c>
      <c r="AU121" s="224" t="s">
        <v>76</v>
      </c>
      <c r="AY121" s="18" t="s">
        <v>136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144</v>
      </c>
      <c r="BM121" s="224" t="s">
        <v>742</v>
      </c>
    </row>
    <row r="122" s="2" customFormat="1">
      <c r="A122" s="39"/>
      <c r="B122" s="40"/>
      <c r="C122" s="41"/>
      <c r="D122" s="226" t="s">
        <v>146</v>
      </c>
      <c r="E122" s="41"/>
      <c r="F122" s="227" t="s">
        <v>328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76</v>
      </c>
    </row>
    <row r="123" s="2" customFormat="1">
      <c r="A123" s="39"/>
      <c r="B123" s="40"/>
      <c r="C123" s="41"/>
      <c r="D123" s="277" t="s">
        <v>281</v>
      </c>
      <c r="E123" s="41"/>
      <c r="F123" s="278" t="s">
        <v>329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281</v>
      </c>
      <c r="AU123" s="18" t="s">
        <v>76</v>
      </c>
    </row>
    <row r="124" s="13" customFormat="1">
      <c r="A124" s="13"/>
      <c r="B124" s="232"/>
      <c r="C124" s="233"/>
      <c r="D124" s="226" t="s">
        <v>155</v>
      </c>
      <c r="E124" s="234" t="s">
        <v>19</v>
      </c>
      <c r="F124" s="235" t="s">
        <v>737</v>
      </c>
      <c r="G124" s="233"/>
      <c r="H124" s="236">
        <v>64.262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155</v>
      </c>
      <c r="AU124" s="242" t="s">
        <v>76</v>
      </c>
      <c r="AV124" s="13" t="s">
        <v>78</v>
      </c>
      <c r="AW124" s="13" t="s">
        <v>31</v>
      </c>
      <c r="AX124" s="13" t="s">
        <v>76</v>
      </c>
      <c r="AY124" s="242" t="s">
        <v>136</v>
      </c>
    </row>
    <row r="125" s="2" customFormat="1" ht="21.75" customHeight="1">
      <c r="A125" s="39"/>
      <c r="B125" s="40"/>
      <c r="C125" s="213" t="s">
        <v>179</v>
      </c>
      <c r="D125" s="213" t="s">
        <v>139</v>
      </c>
      <c r="E125" s="214" t="s">
        <v>330</v>
      </c>
      <c r="F125" s="215" t="s">
        <v>331</v>
      </c>
      <c r="G125" s="216" t="s">
        <v>150</v>
      </c>
      <c r="H125" s="217">
        <v>39.444000000000003</v>
      </c>
      <c r="I125" s="218"/>
      <c r="J125" s="219">
        <f>ROUND(I125*H125,2)</f>
        <v>0</v>
      </c>
      <c r="K125" s="215" t="s">
        <v>278</v>
      </c>
      <c r="L125" s="45"/>
      <c r="M125" s="220" t="s">
        <v>19</v>
      </c>
      <c r="N125" s="221" t="s">
        <v>40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144</v>
      </c>
      <c r="AT125" s="224" t="s">
        <v>139</v>
      </c>
      <c r="AU125" s="224" t="s">
        <v>76</v>
      </c>
      <c r="AY125" s="18" t="s">
        <v>136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76</v>
      </c>
      <c r="BK125" s="225">
        <f>ROUND(I125*H125,2)</f>
        <v>0</v>
      </c>
      <c r="BL125" s="18" t="s">
        <v>144</v>
      </c>
      <c r="BM125" s="224" t="s">
        <v>743</v>
      </c>
    </row>
    <row r="126" s="2" customFormat="1">
      <c r="A126" s="39"/>
      <c r="B126" s="40"/>
      <c r="C126" s="41"/>
      <c r="D126" s="226" t="s">
        <v>146</v>
      </c>
      <c r="E126" s="41"/>
      <c r="F126" s="227" t="s">
        <v>333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76</v>
      </c>
    </row>
    <row r="127" s="2" customFormat="1">
      <c r="A127" s="39"/>
      <c r="B127" s="40"/>
      <c r="C127" s="41"/>
      <c r="D127" s="277" t="s">
        <v>281</v>
      </c>
      <c r="E127" s="41"/>
      <c r="F127" s="278" t="s">
        <v>334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281</v>
      </c>
      <c r="AU127" s="18" t="s">
        <v>76</v>
      </c>
    </row>
    <row r="128" s="13" customFormat="1">
      <c r="A128" s="13"/>
      <c r="B128" s="232"/>
      <c r="C128" s="233"/>
      <c r="D128" s="226" t="s">
        <v>155</v>
      </c>
      <c r="E128" s="234" t="s">
        <v>19</v>
      </c>
      <c r="F128" s="235" t="s">
        <v>744</v>
      </c>
      <c r="G128" s="233"/>
      <c r="H128" s="236">
        <v>-24.818000000000001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155</v>
      </c>
      <c r="AU128" s="242" t="s">
        <v>76</v>
      </c>
      <c r="AV128" s="13" t="s">
        <v>78</v>
      </c>
      <c r="AW128" s="13" t="s">
        <v>31</v>
      </c>
      <c r="AX128" s="13" t="s">
        <v>69</v>
      </c>
      <c r="AY128" s="242" t="s">
        <v>136</v>
      </c>
    </row>
    <row r="129" s="13" customFormat="1">
      <c r="A129" s="13"/>
      <c r="B129" s="232"/>
      <c r="C129" s="233"/>
      <c r="D129" s="226" t="s">
        <v>155</v>
      </c>
      <c r="E129" s="234" t="s">
        <v>19</v>
      </c>
      <c r="F129" s="235" t="s">
        <v>737</v>
      </c>
      <c r="G129" s="233"/>
      <c r="H129" s="236">
        <v>64.262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155</v>
      </c>
      <c r="AU129" s="242" t="s">
        <v>76</v>
      </c>
      <c r="AV129" s="13" t="s">
        <v>78</v>
      </c>
      <c r="AW129" s="13" t="s">
        <v>31</v>
      </c>
      <c r="AX129" s="13" t="s">
        <v>69</v>
      </c>
      <c r="AY129" s="242" t="s">
        <v>136</v>
      </c>
    </row>
    <row r="130" s="14" customFormat="1">
      <c r="A130" s="14"/>
      <c r="B130" s="243"/>
      <c r="C130" s="244"/>
      <c r="D130" s="226" t="s">
        <v>155</v>
      </c>
      <c r="E130" s="245" t="s">
        <v>19</v>
      </c>
      <c r="F130" s="246" t="s">
        <v>157</v>
      </c>
      <c r="G130" s="244"/>
      <c r="H130" s="247">
        <v>39.444000000000003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155</v>
      </c>
      <c r="AU130" s="253" t="s">
        <v>76</v>
      </c>
      <c r="AV130" s="14" t="s">
        <v>144</v>
      </c>
      <c r="AW130" s="14" t="s">
        <v>31</v>
      </c>
      <c r="AX130" s="14" t="s">
        <v>76</v>
      </c>
      <c r="AY130" s="253" t="s">
        <v>136</v>
      </c>
    </row>
    <row r="131" s="2" customFormat="1" ht="16.5" customHeight="1">
      <c r="A131" s="39"/>
      <c r="B131" s="40"/>
      <c r="C131" s="213" t="s">
        <v>185</v>
      </c>
      <c r="D131" s="213" t="s">
        <v>139</v>
      </c>
      <c r="E131" s="214" t="s">
        <v>336</v>
      </c>
      <c r="F131" s="215" t="s">
        <v>337</v>
      </c>
      <c r="G131" s="216" t="s">
        <v>277</v>
      </c>
      <c r="H131" s="217">
        <v>80</v>
      </c>
      <c r="I131" s="218"/>
      <c r="J131" s="219">
        <f>ROUND(I131*H131,2)</f>
        <v>0</v>
      </c>
      <c r="K131" s="215" t="s">
        <v>278</v>
      </c>
      <c r="L131" s="45"/>
      <c r="M131" s="220" t="s">
        <v>19</v>
      </c>
      <c r="N131" s="221" t="s">
        <v>40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144</v>
      </c>
      <c r="AT131" s="224" t="s">
        <v>139</v>
      </c>
      <c r="AU131" s="224" t="s">
        <v>76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76</v>
      </c>
      <c r="BK131" s="225">
        <f>ROUND(I131*H131,2)</f>
        <v>0</v>
      </c>
      <c r="BL131" s="18" t="s">
        <v>144</v>
      </c>
      <c r="BM131" s="224" t="s">
        <v>745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339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76</v>
      </c>
    </row>
    <row r="133" s="2" customFormat="1">
      <c r="A133" s="39"/>
      <c r="B133" s="40"/>
      <c r="C133" s="41"/>
      <c r="D133" s="277" t="s">
        <v>281</v>
      </c>
      <c r="E133" s="41"/>
      <c r="F133" s="278" t="s">
        <v>340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281</v>
      </c>
      <c r="AU133" s="18" t="s">
        <v>76</v>
      </c>
    </row>
    <row r="134" s="13" customFormat="1">
      <c r="A134" s="13"/>
      <c r="B134" s="232"/>
      <c r="C134" s="233"/>
      <c r="D134" s="226" t="s">
        <v>155</v>
      </c>
      <c r="E134" s="234" t="s">
        <v>19</v>
      </c>
      <c r="F134" s="235" t="s">
        <v>746</v>
      </c>
      <c r="G134" s="233"/>
      <c r="H134" s="236">
        <v>80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155</v>
      </c>
      <c r="AU134" s="242" t="s">
        <v>76</v>
      </c>
      <c r="AV134" s="13" t="s">
        <v>78</v>
      </c>
      <c r="AW134" s="13" t="s">
        <v>31</v>
      </c>
      <c r="AX134" s="13" t="s">
        <v>76</v>
      </c>
      <c r="AY134" s="242" t="s">
        <v>136</v>
      </c>
    </row>
    <row r="135" s="2" customFormat="1" ht="16.5" customHeight="1">
      <c r="A135" s="39"/>
      <c r="B135" s="40"/>
      <c r="C135" s="254" t="s">
        <v>190</v>
      </c>
      <c r="D135" s="254" t="s">
        <v>186</v>
      </c>
      <c r="E135" s="255" t="s">
        <v>342</v>
      </c>
      <c r="F135" s="256" t="s">
        <v>343</v>
      </c>
      <c r="G135" s="257" t="s">
        <v>221</v>
      </c>
      <c r="H135" s="258">
        <v>35.496000000000002</v>
      </c>
      <c r="I135" s="259"/>
      <c r="J135" s="260">
        <f>ROUND(I135*H135,2)</f>
        <v>0</v>
      </c>
      <c r="K135" s="256" t="s">
        <v>278</v>
      </c>
      <c r="L135" s="261"/>
      <c r="M135" s="262" t="s">
        <v>19</v>
      </c>
      <c r="N135" s="263" t="s">
        <v>40</v>
      </c>
      <c r="O135" s="85"/>
      <c r="P135" s="222">
        <f>O135*H135</f>
        <v>0</v>
      </c>
      <c r="Q135" s="222">
        <v>1</v>
      </c>
      <c r="R135" s="222">
        <f>Q135*H135</f>
        <v>35.496000000000002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185</v>
      </c>
      <c r="AT135" s="224" t="s">
        <v>186</v>
      </c>
      <c r="AU135" s="224" t="s">
        <v>76</v>
      </c>
      <c r="AY135" s="18" t="s">
        <v>136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144</v>
      </c>
      <c r="BM135" s="224" t="s">
        <v>747</v>
      </c>
    </row>
    <row r="136" s="2" customFormat="1">
      <c r="A136" s="39"/>
      <c r="B136" s="40"/>
      <c r="C136" s="41"/>
      <c r="D136" s="226" t="s">
        <v>146</v>
      </c>
      <c r="E136" s="41"/>
      <c r="F136" s="227" t="s">
        <v>343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76</v>
      </c>
    </row>
    <row r="137" s="13" customFormat="1">
      <c r="A137" s="13"/>
      <c r="B137" s="232"/>
      <c r="C137" s="233"/>
      <c r="D137" s="226" t="s">
        <v>155</v>
      </c>
      <c r="E137" s="234" t="s">
        <v>19</v>
      </c>
      <c r="F137" s="235" t="s">
        <v>748</v>
      </c>
      <c r="G137" s="233"/>
      <c r="H137" s="236">
        <v>35.496000000000002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155</v>
      </c>
      <c r="AU137" s="242" t="s">
        <v>76</v>
      </c>
      <c r="AV137" s="13" t="s">
        <v>78</v>
      </c>
      <c r="AW137" s="13" t="s">
        <v>31</v>
      </c>
      <c r="AX137" s="13" t="s">
        <v>76</v>
      </c>
      <c r="AY137" s="242" t="s">
        <v>136</v>
      </c>
    </row>
    <row r="138" s="2" customFormat="1" ht="16.5" customHeight="1">
      <c r="A138" s="39"/>
      <c r="B138" s="40"/>
      <c r="C138" s="213" t="s">
        <v>194</v>
      </c>
      <c r="D138" s="213" t="s">
        <v>139</v>
      </c>
      <c r="E138" s="214" t="s">
        <v>346</v>
      </c>
      <c r="F138" s="215" t="s">
        <v>347</v>
      </c>
      <c r="G138" s="216" t="s">
        <v>221</v>
      </c>
      <c r="H138" s="217">
        <v>57.835999999999999</v>
      </c>
      <c r="I138" s="218"/>
      <c r="J138" s="219">
        <f>ROUND(I138*H138,2)</f>
        <v>0</v>
      </c>
      <c r="K138" s="215" t="s">
        <v>278</v>
      </c>
      <c r="L138" s="45"/>
      <c r="M138" s="220" t="s">
        <v>19</v>
      </c>
      <c r="N138" s="221" t="s">
        <v>40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144</v>
      </c>
      <c r="AT138" s="224" t="s">
        <v>139</v>
      </c>
      <c r="AU138" s="224" t="s">
        <v>76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76</v>
      </c>
      <c r="BK138" s="225">
        <f>ROUND(I138*H138,2)</f>
        <v>0</v>
      </c>
      <c r="BL138" s="18" t="s">
        <v>144</v>
      </c>
      <c r="BM138" s="224" t="s">
        <v>749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349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76</v>
      </c>
    </row>
    <row r="140" s="2" customFormat="1">
      <c r="A140" s="39"/>
      <c r="B140" s="40"/>
      <c r="C140" s="41"/>
      <c r="D140" s="277" t="s">
        <v>281</v>
      </c>
      <c r="E140" s="41"/>
      <c r="F140" s="278" t="s">
        <v>350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281</v>
      </c>
      <c r="AU140" s="18" t="s">
        <v>76</v>
      </c>
    </row>
    <row r="141" s="13" customFormat="1">
      <c r="A141" s="13"/>
      <c r="B141" s="232"/>
      <c r="C141" s="233"/>
      <c r="D141" s="226" t="s">
        <v>155</v>
      </c>
      <c r="E141" s="234" t="s">
        <v>19</v>
      </c>
      <c r="F141" s="235" t="s">
        <v>750</v>
      </c>
      <c r="G141" s="233"/>
      <c r="H141" s="236">
        <v>57.835999999999999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155</v>
      </c>
      <c r="AU141" s="242" t="s">
        <v>76</v>
      </c>
      <c r="AV141" s="13" t="s">
        <v>78</v>
      </c>
      <c r="AW141" s="13" t="s">
        <v>31</v>
      </c>
      <c r="AX141" s="13" t="s">
        <v>76</v>
      </c>
      <c r="AY141" s="242" t="s">
        <v>136</v>
      </c>
    </row>
    <row r="142" s="2" customFormat="1" ht="16.5" customHeight="1">
      <c r="A142" s="39"/>
      <c r="B142" s="40"/>
      <c r="C142" s="213" t="s">
        <v>198</v>
      </c>
      <c r="D142" s="213" t="s">
        <v>139</v>
      </c>
      <c r="E142" s="214" t="s">
        <v>352</v>
      </c>
      <c r="F142" s="215" t="s">
        <v>353</v>
      </c>
      <c r="G142" s="216" t="s">
        <v>277</v>
      </c>
      <c r="H142" s="217">
        <v>13.76</v>
      </c>
      <c r="I142" s="218"/>
      <c r="J142" s="219">
        <f>ROUND(I142*H142,2)</f>
        <v>0</v>
      </c>
      <c r="K142" s="215" t="s">
        <v>278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144</v>
      </c>
      <c r="AT142" s="224" t="s">
        <v>139</v>
      </c>
      <c r="AU142" s="224" t="s">
        <v>76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144</v>
      </c>
      <c r="BM142" s="224" t="s">
        <v>751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355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76</v>
      </c>
    </row>
    <row r="144" s="2" customFormat="1">
      <c r="A144" s="39"/>
      <c r="B144" s="40"/>
      <c r="C144" s="41"/>
      <c r="D144" s="277" t="s">
        <v>281</v>
      </c>
      <c r="E144" s="41"/>
      <c r="F144" s="278" t="s">
        <v>356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281</v>
      </c>
      <c r="AU144" s="18" t="s">
        <v>76</v>
      </c>
    </row>
    <row r="145" s="13" customFormat="1">
      <c r="A145" s="13"/>
      <c r="B145" s="232"/>
      <c r="C145" s="233"/>
      <c r="D145" s="226" t="s">
        <v>155</v>
      </c>
      <c r="E145" s="234" t="s">
        <v>19</v>
      </c>
      <c r="F145" s="235" t="s">
        <v>357</v>
      </c>
      <c r="G145" s="233"/>
      <c r="H145" s="236">
        <v>13.76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155</v>
      </c>
      <c r="AU145" s="242" t="s">
        <v>76</v>
      </c>
      <c r="AV145" s="13" t="s">
        <v>78</v>
      </c>
      <c r="AW145" s="13" t="s">
        <v>31</v>
      </c>
      <c r="AX145" s="13" t="s">
        <v>76</v>
      </c>
      <c r="AY145" s="242" t="s">
        <v>136</v>
      </c>
    </row>
    <row r="146" s="2" customFormat="1" ht="16.5" customHeight="1">
      <c r="A146" s="39"/>
      <c r="B146" s="40"/>
      <c r="C146" s="213" t="s">
        <v>202</v>
      </c>
      <c r="D146" s="213" t="s">
        <v>139</v>
      </c>
      <c r="E146" s="214" t="s">
        <v>358</v>
      </c>
      <c r="F146" s="215" t="s">
        <v>359</v>
      </c>
      <c r="G146" s="216" t="s">
        <v>277</v>
      </c>
      <c r="H146" s="217">
        <v>42</v>
      </c>
      <c r="I146" s="218"/>
      <c r="J146" s="219">
        <f>ROUND(I146*H146,2)</f>
        <v>0</v>
      </c>
      <c r="K146" s="215" t="s">
        <v>278</v>
      </c>
      <c r="L146" s="45"/>
      <c r="M146" s="220" t="s">
        <v>19</v>
      </c>
      <c r="N146" s="221" t="s">
        <v>40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144</v>
      </c>
      <c r="AT146" s="224" t="s">
        <v>139</v>
      </c>
      <c r="AU146" s="224" t="s">
        <v>76</v>
      </c>
      <c r="AY146" s="18" t="s">
        <v>136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76</v>
      </c>
      <c r="BK146" s="225">
        <f>ROUND(I146*H146,2)</f>
        <v>0</v>
      </c>
      <c r="BL146" s="18" t="s">
        <v>144</v>
      </c>
      <c r="BM146" s="224" t="s">
        <v>752</v>
      </c>
    </row>
    <row r="147" s="2" customFormat="1">
      <c r="A147" s="39"/>
      <c r="B147" s="40"/>
      <c r="C147" s="41"/>
      <c r="D147" s="226" t="s">
        <v>146</v>
      </c>
      <c r="E147" s="41"/>
      <c r="F147" s="227" t="s">
        <v>361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76</v>
      </c>
    </row>
    <row r="148" s="2" customFormat="1">
      <c r="A148" s="39"/>
      <c r="B148" s="40"/>
      <c r="C148" s="41"/>
      <c r="D148" s="277" t="s">
        <v>281</v>
      </c>
      <c r="E148" s="41"/>
      <c r="F148" s="278" t="s">
        <v>362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281</v>
      </c>
      <c r="AU148" s="18" t="s">
        <v>76</v>
      </c>
    </row>
    <row r="149" s="13" customFormat="1">
      <c r="A149" s="13"/>
      <c r="B149" s="232"/>
      <c r="C149" s="233"/>
      <c r="D149" s="226" t="s">
        <v>155</v>
      </c>
      <c r="E149" s="234" t="s">
        <v>19</v>
      </c>
      <c r="F149" s="235" t="s">
        <v>363</v>
      </c>
      <c r="G149" s="233"/>
      <c r="H149" s="236">
        <v>42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155</v>
      </c>
      <c r="AU149" s="242" t="s">
        <v>76</v>
      </c>
      <c r="AV149" s="13" t="s">
        <v>78</v>
      </c>
      <c r="AW149" s="13" t="s">
        <v>31</v>
      </c>
      <c r="AX149" s="13" t="s">
        <v>76</v>
      </c>
      <c r="AY149" s="242" t="s">
        <v>136</v>
      </c>
    </row>
    <row r="150" s="2" customFormat="1" ht="16.5" customHeight="1">
      <c r="A150" s="39"/>
      <c r="B150" s="40"/>
      <c r="C150" s="213" t="s">
        <v>209</v>
      </c>
      <c r="D150" s="213" t="s">
        <v>139</v>
      </c>
      <c r="E150" s="214" t="s">
        <v>364</v>
      </c>
      <c r="F150" s="215" t="s">
        <v>365</v>
      </c>
      <c r="G150" s="216" t="s">
        <v>277</v>
      </c>
      <c r="H150" s="217">
        <v>80</v>
      </c>
      <c r="I150" s="218"/>
      <c r="J150" s="219">
        <f>ROUND(I150*H150,2)</f>
        <v>0</v>
      </c>
      <c r="K150" s="215" t="s">
        <v>278</v>
      </c>
      <c r="L150" s="45"/>
      <c r="M150" s="220" t="s">
        <v>19</v>
      </c>
      <c r="N150" s="221" t="s">
        <v>40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144</v>
      </c>
      <c r="AT150" s="224" t="s">
        <v>139</v>
      </c>
      <c r="AU150" s="224" t="s">
        <v>76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76</v>
      </c>
      <c r="BK150" s="225">
        <f>ROUND(I150*H150,2)</f>
        <v>0</v>
      </c>
      <c r="BL150" s="18" t="s">
        <v>144</v>
      </c>
      <c r="BM150" s="224" t="s">
        <v>753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367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76</v>
      </c>
    </row>
    <row r="152" s="2" customFormat="1">
      <c r="A152" s="39"/>
      <c r="B152" s="40"/>
      <c r="C152" s="41"/>
      <c r="D152" s="277" t="s">
        <v>281</v>
      </c>
      <c r="E152" s="41"/>
      <c r="F152" s="278" t="s">
        <v>368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281</v>
      </c>
      <c r="AU152" s="18" t="s">
        <v>76</v>
      </c>
    </row>
    <row r="153" s="13" customFormat="1">
      <c r="A153" s="13"/>
      <c r="B153" s="232"/>
      <c r="C153" s="233"/>
      <c r="D153" s="226" t="s">
        <v>155</v>
      </c>
      <c r="E153" s="234" t="s">
        <v>19</v>
      </c>
      <c r="F153" s="235" t="s">
        <v>369</v>
      </c>
      <c r="G153" s="233"/>
      <c r="H153" s="236">
        <v>80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155</v>
      </c>
      <c r="AU153" s="242" t="s">
        <v>76</v>
      </c>
      <c r="AV153" s="13" t="s">
        <v>78</v>
      </c>
      <c r="AW153" s="13" t="s">
        <v>31</v>
      </c>
      <c r="AX153" s="13" t="s">
        <v>76</v>
      </c>
      <c r="AY153" s="242" t="s">
        <v>136</v>
      </c>
    </row>
    <row r="154" s="2" customFormat="1" ht="16.5" customHeight="1">
      <c r="A154" s="39"/>
      <c r="B154" s="40"/>
      <c r="C154" s="213" t="s">
        <v>214</v>
      </c>
      <c r="D154" s="213" t="s">
        <v>139</v>
      </c>
      <c r="E154" s="214" t="s">
        <v>370</v>
      </c>
      <c r="F154" s="215" t="s">
        <v>371</v>
      </c>
      <c r="G154" s="216" t="s">
        <v>277</v>
      </c>
      <c r="H154" s="217">
        <v>40</v>
      </c>
      <c r="I154" s="218"/>
      <c r="J154" s="219">
        <f>ROUND(I154*H154,2)</f>
        <v>0</v>
      </c>
      <c r="K154" s="215" t="s">
        <v>278</v>
      </c>
      <c r="L154" s="45"/>
      <c r="M154" s="220" t="s">
        <v>19</v>
      </c>
      <c r="N154" s="221" t="s">
        <v>40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144</v>
      </c>
      <c r="AT154" s="224" t="s">
        <v>139</v>
      </c>
      <c r="AU154" s="224" t="s">
        <v>76</v>
      </c>
      <c r="AY154" s="18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76</v>
      </c>
      <c r="BK154" s="225">
        <f>ROUND(I154*H154,2)</f>
        <v>0</v>
      </c>
      <c r="BL154" s="18" t="s">
        <v>144</v>
      </c>
      <c r="BM154" s="224" t="s">
        <v>754</v>
      </c>
    </row>
    <row r="155" s="2" customFormat="1">
      <c r="A155" s="39"/>
      <c r="B155" s="40"/>
      <c r="C155" s="41"/>
      <c r="D155" s="226" t="s">
        <v>146</v>
      </c>
      <c r="E155" s="41"/>
      <c r="F155" s="227" t="s">
        <v>373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76</v>
      </c>
    </row>
    <row r="156" s="2" customFormat="1">
      <c r="A156" s="39"/>
      <c r="B156" s="40"/>
      <c r="C156" s="41"/>
      <c r="D156" s="277" t="s">
        <v>281</v>
      </c>
      <c r="E156" s="41"/>
      <c r="F156" s="278" t="s">
        <v>374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281</v>
      </c>
      <c r="AU156" s="18" t="s">
        <v>76</v>
      </c>
    </row>
    <row r="157" s="13" customFormat="1">
      <c r="A157" s="13"/>
      <c r="B157" s="232"/>
      <c r="C157" s="233"/>
      <c r="D157" s="226" t="s">
        <v>155</v>
      </c>
      <c r="E157" s="234" t="s">
        <v>19</v>
      </c>
      <c r="F157" s="235" t="s">
        <v>375</v>
      </c>
      <c r="G157" s="233"/>
      <c r="H157" s="236">
        <v>20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155</v>
      </c>
      <c r="AU157" s="242" t="s">
        <v>76</v>
      </c>
      <c r="AV157" s="13" t="s">
        <v>78</v>
      </c>
      <c r="AW157" s="13" t="s">
        <v>31</v>
      </c>
      <c r="AX157" s="13" t="s">
        <v>69</v>
      </c>
      <c r="AY157" s="242" t="s">
        <v>136</v>
      </c>
    </row>
    <row r="158" s="13" customFormat="1">
      <c r="A158" s="13"/>
      <c r="B158" s="232"/>
      <c r="C158" s="233"/>
      <c r="D158" s="226" t="s">
        <v>155</v>
      </c>
      <c r="E158" s="234" t="s">
        <v>19</v>
      </c>
      <c r="F158" s="235" t="s">
        <v>376</v>
      </c>
      <c r="G158" s="233"/>
      <c r="H158" s="236">
        <v>20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155</v>
      </c>
      <c r="AU158" s="242" t="s">
        <v>76</v>
      </c>
      <c r="AV158" s="13" t="s">
        <v>78</v>
      </c>
      <c r="AW158" s="13" t="s">
        <v>31</v>
      </c>
      <c r="AX158" s="13" t="s">
        <v>69</v>
      </c>
      <c r="AY158" s="242" t="s">
        <v>136</v>
      </c>
    </row>
    <row r="159" s="14" customFormat="1">
      <c r="A159" s="14"/>
      <c r="B159" s="243"/>
      <c r="C159" s="244"/>
      <c r="D159" s="226" t="s">
        <v>155</v>
      </c>
      <c r="E159" s="245" t="s">
        <v>19</v>
      </c>
      <c r="F159" s="246" t="s">
        <v>157</v>
      </c>
      <c r="G159" s="244"/>
      <c r="H159" s="247">
        <v>40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155</v>
      </c>
      <c r="AU159" s="253" t="s">
        <v>76</v>
      </c>
      <c r="AV159" s="14" t="s">
        <v>144</v>
      </c>
      <c r="AW159" s="14" t="s">
        <v>31</v>
      </c>
      <c r="AX159" s="14" t="s">
        <v>76</v>
      </c>
      <c r="AY159" s="253" t="s">
        <v>136</v>
      </c>
    </row>
    <row r="160" s="2" customFormat="1" ht="16.5" customHeight="1">
      <c r="A160" s="39"/>
      <c r="B160" s="40"/>
      <c r="C160" s="213" t="s">
        <v>8</v>
      </c>
      <c r="D160" s="213" t="s">
        <v>139</v>
      </c>
      <c r="E160" s="214" t="s">
        <v>377</v>
      </c>
      <c r="F160" s="215" t="s">
        <v>378</v>
      </c>
      <c r="G160" s="216" t="s">
        <v>277</v>
      </c>
      <c r="H160" s="217">
        <v>40</v>
      </c>
      <c r="I160" s="218"/>
      <c r="J160" s="219">
        <f>ROUND(I160*H160,2)</f>
        <v>0</v>
      </c>
      <c r="K160" s="215" t="s">
        <v>278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0.0039712000000000003</v>
      </c>
      <c r="R160" s="222">
        <f>Q160*H160</f>
        <v>0.15884800000000002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144</v>
      </c>
      <c r="AT160" s="224" t="s">
        <v>139</v>
      </c>
      <c r="AU160" s="224" t="s">
        <v>76</v>
      </c>
      <c r="AY160" s="18" t="s">
        <v>136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76</v>
      </c>
      <c r="BK160" s="225">
        <f>ROUND(I160*H160,2)</f>
        <v>0</v>
      </c>
      <c r="BL160" s="18" t="s">
        <v>144</v>
      </c>
      <c r="BM160" s="224" t="s">
        <v>755</v>
      </c>
    </row>
    <row r="161" s="2" customFormat="1">
      <c r="A161" s="39"/>
      <c r="B161" s="40"/>
      <c r="C161" s="41"/>
      <c r="D161" s="226" t="s">
        <v>146</v>
      </c>
      <c r="E161" s="41"/>
      <c r="F161" s="227" t="s">
        <v>378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76</v>
      </c>
    </row>
    <row r="162" s="2" customFormat="1">
      <c r="A162" s="39"/>
      <c r="B162" s="40"/>
      <c r="C162" s="41"/>
      <c r="D162" s="277" t="s">
        <v>281</v>
      </c>
      <c r="E162" s="41"/>
      <c r="F162" s="278" t="s">
        <v>380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281</v>
      </c>
      <c r="AU162" s="18" t="s">
        <v>76</v>
      </c>
    </row>
    <row r="163" s="13" customFormat="1">
      <c r="A163" s="13"/>
      <c r="B163" s="232"/>
      <c r="C163" s="233"/>
      <c r="D163" s="226" t="s">
        <v>155</v>
      </c>
      <c r="E163" s="234" t="s">
        <v>19</v>
      </c>
      <c r="F163" s="235" t="s">
        <v>381</v>
      </c>
      <c r="G163" s="233"/>
      <c r="H163" s="236">
        <v>40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155</v>
      </c>
      <c r="AU163" s="242" t="s">
        <v>76</v>
      </c>
      <c r="AV163" s="13" t="s">
        <v>78</v>
      </c>
      <c r="AW163" s="13" t="s">
        <v>31</v>
      </c>
      <c r="AX163" s="13" t="s">
        <v>76</v>
      </c>
      <c r="AY163" s="242" t="s">
        <v>136</v>
      </c>
    </row>
    <row r="164" s="2" customFormat="1" ht="16.5" customHeight="1">
      <c r="A164" s="39"/>
      <c r="B164" s="40"/>
      <c r="C164" s="254" t="s">
        <v>225</v>
      </c>
      <c r="D164" s="254" t="s">
        <v>186</v>
      </c>
      <c r="E164" s="255" t="s">
        <v>382</v>
      </c>
      <c r="F164" s="256" t="s">
        <v>383</v>
      </c>
      <c r="G164" s="257" t="s">
        <v>384</v>
      </c>
      <c r="H164" s="258">
        <v>1</v>
      </c>
      <c r="I164" s="259"/>
      <c r="J164" s="260">
        <f>ROUND(I164*H164,2)</f>
        <v>0</v>
      </c>
      <c r="K164" s="256" t="s">
        <v>278</v>
      </c>
      <c r="L164" s="261"/>
      <c r="M164" s="262" t="s">
        <v>19</v>
      </c>
      <c r="N164" s="263" t="s">
        <v>40</v>
      </c>
      <c r="O164" s="85"/>
      <c r="P164" s="222">
        <f>O164*H164</f>
        <v>0</v>
      </c>
      <c r="Q164" s="222">
        <v>0.001</v>
      </c>
      <c r="R164" s="222">
        <f>Q164*H164</f>
        <v>0.001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185</v>
      </c>
      <c r="AT164" s="224" t="s">
        <v>186</v>
      </c>
      <c r="AU164" s="224" t="s">
        <v>76</v>
      </c>
      <c r="AY164" s="18" t="s">
        <v>136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76</v>
      </c>
      <c r="BK164" s="225">
        <f>ROUND(I164*H164,2)</f>
        <v>0</v>
      </c>
      <c r="BL164" s="18" t="s">
        <v>144</v>
      </c>
      <c r="BM164" s="224" t="s">
        <v>756</v>
      </c>
    </row>
    <row r="165" s="2" customFormat="1">
      <c r="A165" s="39"/>
      <c r="B165" s="40"/>
      <c r="C165" s="41"/>
      <c r="D165" s="226" t="s">
        <v>146</v>
      </c>
      <c r="E165" s="41"/>
      <c r="F165" s="227" t="s">
        <v>383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76</v>
      </c>
    </row>
    <row r="166" s="13" customFormat="1">
      <c r="A166" s="13"/>
      <c r="B166" s="232"/>
      <c r="C166" s="233"/>
      <c r="D166" s="226" t="s">
        <v>155</v>
      </c>
      <c r="E166" s="234" t="s">
        <v>19</v>
      </c>
      <c r="F166" s="235" t="s">
        <v>386</v>
      </c>
      <c r="G166" s="233"/>
      <c r="H166" s="236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155</v>
      </c>
      <c r="AU166" s="242" t="s">
        <v>76</v>
      </c>
      <c r="AV166" s="13" t="s">
        <v>78</v>
      </c>
      <c r="AW166" s="13" t="s">
        <v>31</v>
      </c>
      <c r="AX166" s="13" t="s">
        <v>76</v>
      </c>
      <c r="AY166" s="242" t="s">
        <v>136</v>
      </c>
    </row>
    <row r="167" s="12" customFormat="1" ht="25.92" customHeight="1">
      <c r="A167" s="12"/>
      <c r="B167" s="197"/>
      <c r="C167" s="198"/>
      <c r="D167" s="199" t="s">
        <v>68</v>
      </c>
      <c r="E167" s="200" t="s">
        <v>78</v>
      </c>
      <c r="F167" s="200" t="s">
        <v>387</v>
      </c>
      <c r="G167" s="198"/>
      <c r="H167" s="198"/>
      <c r="I167" s="201"/>
      <c r="J167" s="202">
        <f>BK167</f>
        <v>0</v>
      </c>
      <c r="K167" s="198"/>
      <c r="L167" s="203"/>
      <c r="M167" s="204"/>
      <c r="N167" s="205"/>
      <c r="O167" s="205"/>
      <c r="P167" s="206">
        <f>P168+SUM(P169:P215)</f>
        <v>0</v>
      </c>
      <c r="Q167" s="205"/>
      <c r="R167" s="206">
        <f>R168+SUM(R169:R215)</f>
        <v>52.320611410860003</v>
      </c>
      <c r="S167" s="205"/>
      <c r="T167" s="207">
        <f>T168+SUM(T169:T215)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76</v>
      </c>
      <c r="AT167" s="209" t="s">
        <v>68</v>
      </c>
      <c r="AU167" s="209" t="s">
        <v>69</v>
      </c>
      <c r="AY167" s="208" t="s">
        <v>136</v>
      </c>
      <c r="BK167" s="210">
        <f>BK168+SUM(BK169:BK215)</f>
        <v>0</v>
      </c>
    </row>
    <row r="168" s="2" customFormat="1" ht="16.5" customHeight="1">
      <c r="A168" s="39"/>
      <c r="B168" s="40"/>
      <c r="C168" s="213" t="s">
        <v>231</v>
      </c>
      <c r="D168" s="213" t="s">
        <v>139</v>
      </c>
      <c r="E168" s="214" t="s">
        <v>388</v>
      </c>
      <c r="F168" s="215" t="s">
        <v>389</v>
      </c>
      <c r="G168" s="216" t="s">
        <v>150</v>
      </c>
      <c r="H168" s="217">
        <v>2.2000000000000002</v>
      </c>
      <c r="I168" s="218"/>
      <c r="J168" s="219">
        <f>ROUND(I168*H168,2)</f>
        <v>0</v>
      </c>
      <c r="K168" s="215" t="s">
        <v>278</v>
      </c>
      <c r="L168" s="45"/>
      <c r="M168" s="220" t="s">
        <v>19</v>
      </c>
      <c r="N168" s="221" t="s">
        <v>40</v>
      </c>
      <c r="O168" s="85"/>
      <c r="P168" s="222">
        <f>O168*H168</f>
        <v>0</v>
      </c>
      <c r="Q168" s="222">
        <v>2.1600000000000001</v>
      </c>
      <c r="R168" s="222">
        <f>Q168*H168</f>
        <v>4.7520000000000007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144</v>
      </c>
      <c r="AT168" s="224" t="s">
        <v>139</v>
      </c>
      <c r="AU168" s="224" t="s">
        <v>76</v>
      </c>
      <c r="AY168" s="18" t="s">
        <v>136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76</v>
      </c>
      <c r="BK168" s="225">
        <f>ROUND(I168*H168,2)</f>
        <v>0</v>
      </c>
      <c r="BL168" s="18" t="s">
        <v>144</v>
      </c>
      <c r="BM168" s="224" t="s">
        <v>757</v>
      </c>
    </row>
    <row r="169" s="2" customFormat="1">
      <c r="A169" s="39"/>
      <c r="B169" s="40"/>
      <c r="C169" s="41"/>
      <c r="D169" s="226" t="s">
        <v>146</v>
      </c>
      <c r="E169" s="41"/>
      <c r="F169" s="227" t="s">
        <v>391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76</v>
      </c>
    </row>
    <row r="170" s="2" customFormat="1">
      <c r="A170" s="39"/>
      <c r="B170" s="40"/>
      <c r="C170" s="41"/>
      <c r="D170" s="277" t="s">
        <v>281</v>
      </c>
      <c r="E170" s="41"/>
      <c r="F170" s="278" t="s">
        <v>392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281</v>
      </c>
      <c r="AU170" s="18" t="s">
        <v>76</v>
      </c>
    </row>
    <row r="171" s="13" customFormat="1">
      <c r="A171" s="13"/>
      <c r="B171" s="232"/>
      <c r="C171" s="233"/>
      <c r="D171" s="226" t="s">
        <v>155</v>
      </c>
      <c r="E171" s="234" t="s">
        <v>19</v>
      </c>
      <c r="F171" s="235" t="s">
        <v>393</v>
      </c>
      <c r="G171" s="233"/>
      <c r="H171" s="236">
        <v>2.2000000000000002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155</v>
      </c>
      <c r="AU171" s="242" t="s">
        <v>76</v>
      </c>
      <c r="AV171" s="13" t="s">
        <v>78</v>
      </c>
      <c r="AW171" s="13" t="s">
        <v>31</v>
      </c>
      <c r="AX171" s="13" t="s">
        <v>76</v>
      </c>
      <c r="AY171" s="242" t="s">
        <v>136</v>
      </c>
    </row>
    <row r="172" s="2" customFormat="1" ht="16.5" customHeight="1">
      <c r="A172" s="39"/>
      <c r="B172" s="40"/>
      <c r="C172" s="213" t="s">
        <v>240</v>
      </c>
      <c r="D172" s="213" t="s">
        <v>139</v>
      </c>
      <c r="E172" s="214" t="s">
        <v>394</v>
      </c>
      <c r="F172" s="215" t="s">
        <v>395</v>
      </c>
      <c r="G172" s="216" t="s">
        <v>150</v>
      </c>
      <c r="H172" s="217">
        <v>2.6699999999999999</v>
      </c>
      <c r="I172" s="218"/>
      <c r="J172" s="219">
        <f>ROUND(I172*H172,2)</f>
        <v>0</v>
      </c>
      <c r="K172" s="215" t="s">
        <v>278</v>
      </c>
      <c r="L172" s="45"/>
      <c r="M172" s="220" t="s">
        <v>19</v>
      </c>
      <c r="N172" s="221" t="s">
        <v>40</v>
      </c>
      <c r="O172" s="85"/>
      <c r="P172" s="222">
        <f>O172*H172</f>
        <v>0</v>
      </c>
      <c r="Q172" s="222">
        <v>2.3457880000000002</v>
      </c>
      <c r="R172" s="222">
        <f>Q172*H172</f>
        <v>6.2632539600000001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144</v>
      </c>
      <c r="AT172" s="224" t="s">
        <v>139</v>
      </c>
      <c r="AU172" s="224" t="s">
        <v>76</v>
      </c>
      <c r="AY172" s="18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76</v>
      </c>
      <c r="BK172" s="225">
        <f>ROUND(I172*H172,2)</f>
        <v>0</v>
      </c>
      <c r="BL172" s="18" t="s">
        <v>144</v>
      </c>
      <c r="BM172" s="224" t="s">
        <v>758</v>
      </c>
    </row>
    <row r="173" s="2" customFormat="1">
      <c r="A173" s="39"/>
      <c r="B173" s="40"/>
      <c r="C173" s="41"/>
      <c r="D173" s="226" t="s">
        <v>146</v>
      </c>
      <c r="E173" s="41"/>
      <c r="F173" s="227" t="s">
        <v>397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76</v>
      </c>
    </row>
    <row r="174" s="2" customFormat="1">
      <c r="A174" s="39"/>
      <c r="B174" s="40"/>
      <c r="C174" s="41"/>
      <c r="D174" s="277" t="s">
        <v>281</v>
      </c>
      <c r="E174" s="41"/>
      <c r="F174" s="278" t="s">
        <v>398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281</v>
      </c>
      <c r="AU174" s="18" t="s">
        <v>76</v>
      </c>
    </row>
    <row r="175" s="13" customFormat="1">
      <c r="A175" s="13"/>
      <c r="B175" s="232"/>
      <c r="C175" s="233"/>
      <c r="D175" s="226" t="s">
        <v>155</v>
      </c>
      <c r="E175" s="234" t="s">
        <v>19</v>
      </c>
      <c r="F175" s="235" t="s">
        <v>759</v>
      </c>
      <c r="G175" s="233"/>
      <c r="H175" s="236">
        <v>0.80000000000000004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155</v>
      </c>
      <c r="AU175" s="242" t="s">
        <v>76</v>
      </c>
      <c r="AV175" s="13" t="s">
        <v>78</v>
      </c>
      <c r="AW175" s="13" t="s">
        <v>31</v>
      </c>
      <c r="AX175" s="13" t="s">
        <v>69</v>
      </c>
      <c r="AY175" s="242" t="s">
        <v>136</v>
      </c>
    </row>
    <row r="176" s="13" customFormat="1">
      <c r="A176" s="13"/>
      <c r="B176" s="232"/>
      <c r="C176" s="233"/>
      <c r="D176" s="226" t="s">
        <v>155</v>
      </c>
      <c r="E176" s="234" t="s">
        <v>19</v>
      </c>
      <c r="F176" s="235" t="s">
        <v>399</v>
      </c>
      <c r="G176" s="233"/>
      <c r="H176" s="236">
        <v>0.52000000000000002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155</v>
      </c>
      <c r="AU176" s="242" t="s">
        <v>76</v>
      </c>
      <c r="AV176" s="13" t="s">
        <v>78</v>
      </c>
      <c r="AW176" s="13" t="s">
        <v>31</v>
      </c>
      <c r="AX176" s="13" t="s">
        <v>69</v>
      </c>
      <c r="AY176" s="242" t="s">
        <v>136</v>
      </c>
    </row>
    <row r="177" s="13" customFormat="1">
      <c r="A177" s="13"/>
      <c r="B177" s="232"/>
      <c r="C177" s="233"/>
      <c r="D177" s="226" t="s">
        <v>155</v>
      </c>
      <c r="E177" s="234" t="s">
        <v>19</v>
      </c>
      <c r="F177" s="235" t="s">
        <v>760</v>
      </c>
      <c r="G177" s="233"/>
      <c r="H177" s="236">
        <v>1.3500000000000001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155</v>
      </c>
      <c r="AU177" s="242" t="s">
        <v>76</v>
      </c>
      <c r="AV177" s="13" t="s">
        <v>78</v>
      </c>
      <c r="AW177" s="13" t="s">
        <v>31</v>
      </c>
      <c r="AX177" s="13" t="s">
        <v>69</v>
      </c>
      <c r="AY177" s="242" t="s">
        <v>136</v>
      </c>
    </row>
    <row r="178" s="14" customFormat="1">
      <c r="A178" s="14"/>
      <c r="B178" s="243"/>
      <c r="C178" s="244"/>
      <c r="D178" s="226" t="s">
        <v>155</v>
      </c>
      <c r="E178" s="245" t="s">
        <v>19</v>
      </c>
      <c r="F178" s="246" t="s">
        <v>157</v>
      </c>
      <c r="G178" s="244"/>
      <c r="H178" s="247">
        <v>2.6699999999999999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155</v>
      </c>
      <c r="AU178" s="253" t="s">
        <v>76</v>
      </c>
      <c r="AV178" s="14" t="s">
        <v>144</v>
      </c>
      <c r="AW178" s="14" t="s">
        <v>31</v>
      </c>
      <c r="AX178" s="14" t="s">
        <v>76</v>
      </c>
      <c r="AY178" s="253" t="s">
        <v>136</v>
      </c>
    </row>
    <row r="179" s="2" customFormat="1" ht="16.5" customHeight="1">
      <c r="A179" s="39"/>
      <c r="B179" s="40"/>
      <c r="C179" s="213" t="s">
        <v>246</v>
      </c>
      <c r="D179" s="213" t="s">
        <v>139</v>
      </c>
      <c r="E179" s="214" t="s">
        <v>401</v>
      </c>
      <c r="F179" s="215" t="s">
        <v>402</v>
      </c>
      <c r="G179" s="216" t="s">
        <v>150</v>
      </c>
      <c r="H179" s="217">
        <v>3.4500000000000002</v>
      </c>
      <c r="I179" s="218"/>
      <c r="J179" s="219">
        <f>ROUND(I179*H179,2)</f>
        <v>0</v>
      </c>
      <c r="K179" s="215" t="s">
        <v>278</v>
      </c>
      <c r="L179" s="45"/>
      <c r="M179" s="220" t="s">
        <v>19</v>
      </c>
      <c r="N179" s="221" t="s">
        <v>40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144</v>
      </c>
      <c r="AT179" s="224" t="s">
        <v>139</v>
      </c>
      <c r="AU179" s="224" t="s">
        <v>76</v>
      </c>
      <c r="AY179" s="18" t="s">
        <v>136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76</v>
      </c>
      <c r="BK179" s="225">
        <f>ROUND(I179*H179,2)</f>
        <v>0</v>
      </c>
      <c r="BL179" s="18" t="s">
        <v>144</v>
      </c>
      <c r="BM179" s="224" t="s">
        <v>761</v>
      </c>
    </row>
    <row r="180" s="2" customFormat="1">
      <c r="A180" s="39"/>
      <c r="B180" s="40"/>
      <c r="C180" s="41"/>
      <c r="D180" s="226" t="s">
        <v>146</v>
      </c>
      <c r="E180" s="41"/>
      <c r="F180" s="227" t="s">
        <v>404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76</v>
      </c>
    </row>
    <row r="181" s="2" customFormat="1">
      <c r="A181" s="39"/>
      <c r="B181" s="40"/>
      <c r="C181" s="41"/>
      <c r="D181" s="277" t="s">
        <v>281</v>
      </c>
      <c r="E181" s="41"/>
      <c r="F181" s="278" t="s">
        <v>405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281</v>
      </c>
      <c r="AU181" s="18" t="s">
        <v>76</v>
      </c>
    </row>
    <row r="182" s="13" customFormat="1">
      <c r="A182" s="13"/>
      <c r="B182" s="232"/>
      <c r="C182" s="233"/>
      <c r="D182" s="226" t="s">
        <v>155</v>
      </c>
      <c r="E182" s="234" t="s">
        <v>19</v>
      </c>
      <c r="F182" s="235" t="s">
        <v>762</v>
      </c>
      <c r="G182" s="233"/>
      <c r="H182" s="236">
        <v>3.4500000000000002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155</v>
      </c>
      <c r="AU182" s="242" t="s">
        <v>76</v>
      </c>
      <c r="AV182" s="13" t="s">
        <v>78</v>
      </c>
      <c r="AW182" s="13" t="s">
        <v>31</v>
      </c>
      <c r="AX182" s="13" t="s">
        <v>76</v>
      </c>
      <c r="AY182" s="242" t="s">
        <v>136</v>
      </c>
    </row>
    <row r="183" s="2" customFormat="1" ht="16.5" customHeight="1">
      <c r="A183" s="39"/>
      <c r="B183" s="40"/>
      <c r="C183" s="213" t="s">
        <v>252</v>
      </c>
      <c r="D183" s="213" t="s">
        <v>139</v>
      </c>
      <c r="E183" s="214" t="s">
        <v>408</v>
      </c>
      <c r="F183" s="215" t="s">
        <v>409</v>
      </c>
      <c r="G183" s="216" t="s">
        <v>277</v>
      </c>
      <c r="H183" s="217">
        <v>3.8159999999999998</v>
      </c>
      <c r="I183" s="218"/>
      <c r="J183" s="219">
        <f>ROUND(I183*H183,2)</f>
        <v>0</v>
      </c>
      <c r="K183" s="215" t="s">
        <v>278</v>
      </c>
      <c r="L183" s="45"/>
      <c r="M183" s="220" t="s">
        <v>19</v>
      </c>
      <c r="N183" s="221" t="s">
        <v>40</v>
      </c>
      <c r="O183" s="85"/>
      <c r="P183" s="222">
        <f>O183*H183</f>
        <v>0</v>
      </c>
      <c r="Q183" s="222">
        <v>0.0014357</v>
      </c>
      <c r="R183" s="222">
        <f>Q183*H183</f>
        <v>0.0054786311999999995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144</v>
      </c>
      <c r="AT183" s="224" t="s">
        <v>139</v>
      </c>
      <c r="AU183" s="224" t="s">
        <v>76</v>
      </c>
      <c r="AY183" s="18" t="s">
        <v>136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76</v>
      </c>
      <c r="BK183" s="225">
        <f>ROUND(I183*H183,2)</f>
        <v>0</v>
      </c>
      <c r="BL183" s="18" t="s">
        <v>144</v>
      </c>
      <c r="BM183" s="224" t="s">
        <v>763</v>
      </c>
    </row>
    <row r="184" s="2" customFormat="1">
      <c r="A184" s="39"/>
      <c r="B184" s="40"/>
      <c r="C184" s="41"/>
      <c r="D184" s="226" t="s">
        <v>146</v>
      </c>
      <c r="E184" s="41"/>
      <c r="F184" s="227" t="s">
        <v>411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76</v>
      </c>
    </row>
    <row r="185" s="2" customFormat="1">
      <c r="A185" s="39"/>
      <c r="B185" s="40"/>
      <c r="C185" s="41"/>
      <c r="D185" s="277" t="s">
        <v>281</v>
      </c>
      <c r="E185" s="41"/>
      <c r="F185" s="278" t="s">
        <v>412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281</v>
      </c>
      <c r="AU185" s="18" t="s">
        <v>76</v>
      </c>
    </row>
    <row r="186" s="13" customFormat="1">
      <c r="A186" s="13"/>
      <c r="B186" s="232"/>
      <c r="C186" s="233"/>
      <c r="D186" s="226" t="s">
        <v>155</v>
      </c>
      <c r="E186" s="234" t="s">
        <v>19</v>
      </c>
      <c r="F186" s="235" t="s">
        <v>764</v>
      </c>
      <c r="G186" s="233"/>
      <c r="H186" s="236">
        <v>3.8159999999999998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155</v>
      </c>
      <c r="AU186" s="242" t="s">
        <v>76</v>
      </c>
      <c r="AV186" s="13" t="s">
        <v>78</v>
      </c>
      <c r="AW186" s="13" t="s">
        <v>31</v>
      </c>
      <c r="AX186" s="13" t="s">
        <v>69</v>
      </c>
      <c r="AY186" s="242" t="s">
        <v>136</v>
      </c>
    </row>
    <row r="187" s="14" customFormat="1">
      <c r="A187" s="14"/>
      <c r="B187" s="243"/>
      <c r="C187" s="244"/>
      <c r="D187" s="226" t="s">
        <v>155</v>
      </c>
      <c r="E187" s="245" t="s">
        <v>19</v>
      </c>
      <c r="F187" s="246" t="s">
        <v>157</v>
      </c>
      <c r="G187" s="244"/>
      <c r="H187" s="247">
        <v>3.8159999999999998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155</v>
      </c>
      <c r="AU187" s="253" t="s">
        <v>76</v>
      </c>
      <c r="AV187" s="14" t="s">
        <v>144</v>
      </c>
      <c r="AW187" s="14" t="s">
        <v>31</v>
      </c>
      <c r="AX187" s="14" t="s">
        <v>76</v>
      </c>
      <c r="AY187" s="253" t="s">
        <v>136</v>
      </c>
    </row>
    <row r="188" s="2" customFormat="1" ht="16.5" customHeight="1">
      <c r="A188" s="39"/>
      <c r="B188" s="40"/>
      <c r="C188" s="213" t="s">
        <v>7</v>
      </c>
      <c r="D188" s="213" t="s">
        <v>139</v>
      </c>
      <c r="E188" s="214" t="s">
        <v>416</v>
      </c>
      <c r="F188" s="215" t="s">
        <v>417</v>
      </c>
      <c r="G188" s="216" t="s">
        <v>277</v>
      </c>
      <c r="H188" s="217">
        <v>3.8159999999999998</v>
      </c>
      <c r="I188" s="218"/>
      <c r="J188" s="219">
        <f>ROUND(I188*H188,2)</f>
        <v>0</v>
      </c>
      <c r="K188" s="215" t="s">
        <v>278</v>
      </c>
      <c r="L188" s="45"/>
      <c r="M188" s="220" t="s">
        <v>19</v>
      </c>
      <c r="N188" s="221" t="s">
        <v>40</v>
      </c>
      <c r="O188" s="85"/>
      <c r="P188" s="222">
        <f>O188*H188</f>
        <v>0</v>
      </c>
      <c r="Q188" s="222">
        <v>3.6000000000000001E-05</v>
      </c>
      <c r="R188" s="222">
        <f>Q188*H188</f>
        <v>0.00013737600000000001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144</v>
      </c>
      <c r="AT188" s="224" t="s">
        <v>139</v>
      </c>
      <c r="AU188" s="224" t="s">
        <v>76</v>
      </c>
      <c r="AY188" s="18" t="s">
        <v>136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76</v>
      </c>
      <c r="BK188" s="225">
        <f>ROUND(I188*H188,2)</f>
        <v>0</v>
      </c>
      <c r="BL188" s="18" t="s">
        <v>144</v>
      </c>
      <c r="BM188" s="224" t="s">
        <v>765</v>
      </c>
    </row>
    <row r="189" s="2" customFormat="1">
      <c r="A189" s="39"/>
      <c r="B189" s="40"/>
      <c r="C189" s="41"/>
      <c r="D189" s="226" t="s">
        <v>146</v>
      </c>
      <c r="E189" s="41"/>
      <c r="F189" s="227" t="s">
        <v>419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76</v>
      </c>
    </row>
    <row r="190" s="2" customFormat="1">
      <c r="A190" s="39"/>
      <c r="B190" s="40"/>
      <c r="C190" s="41"/>
      <c r="D190" s="277" t="s">
        <v>281</v>
      </c>
      <c r="E190" s="41"/>
      <c r="F190" s="278" t="s">
        <v>420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281</v>
      </c>
      <c r="AU190" s="18" t="s">
        <v>76</v>
      </c>
    </row>
    <row r="191" s="13" customFormat="1">
      <c r="A191" s="13"/>
      <c r="B191" s="232"/>
      <c r="C191" s="233"/>
      <c r="D191" s="226" t="s">
        <v>155</v>
      </c>
      <c r="E191" s="234" t="s">
        <v>19</v>
      </c>
      <c r="F191" s="235" t="s">
        <v>764</v>
      </c>
      <c r="G191" s="233"/>
      <c r="H191" s="236">
        <v>3.8159999999999998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155</v>
      </c>
      <c r="AU191" s="242" t="s">
        <v>76</v>
      </c>
      <c r="AV191" s="13" t="s">
        <v>78</v>
      </c>
      <c r="AW191" s="13" t="s">
        <v>31</v>
      </c>
      <c r="AX191" s="13" t="s">
        <v>69</v>
      </c>
      <c r="AY191" s="242" t="s">
        <v>136</v>
      </c>
    </row>
    <row r="192" s="14" customFormat="1">
      <c r="A192" s="14"/>
      <c r="B192" s="243"/>
      <c r="C192" s="244"/>
      <c r="D192" s="226" t="s">
        <v>155</v>
      </c>
      <c r="E192" s="245" t="s">
        <v>19</v>
      </c>
      <c r="F192" s="246" t="s">
        <v>157</v>
      </c>
      <c r="G192" s="244"/>
      <c r="H192" s="247">
        <v>3.8159999999999998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155</v>
      </c>
      <c r="AU192" s="253" t="s">
        <v>76</v>
      </c>
      <c r="AV192" s="14" t="s">
        <v>144</v>
      </c>
      <c r="AW192" s="14" t="s">
        <v>31</v>
      </c>
      <c r="AX192" s="14" t="s">
        <v>76</v>
      </c>
      <c r="AY192" s="253" t="s">
        <v>136</v>
      </c>
    </row>
    <row r="193" s="2" customFormat="1" ht="16.5" customHeight="1">
      <c r="A193" s="39"/>
      <c r="B193" s="40"/>
      <c r="C193" s="254" t="s">
        <v>407</v>
      </c>
      <c r="D193" s="254" t="s">
        <v>186</v>
      </c>
      <c r="E193" s="255" t="s">
        <v>422</v>
      </c>
      <c r="F193" s="256" t="s">
        <v>423</v>
      </c>
      <c r="G193" s="257" t="s">
        <v>277</v>
      </c>
      <c r="H193" s="258">
        <v>27.899999999999999</v>
      </c>
      <c r="I193" s="259"/>
      <c r="J193" s="260">
        <f>ROUND(I193*H193,2)</f>
        <v>0</v>
      </c>
      <c r="K193" s="256" t="s">
        <v>278</v>
      </c>
      <c r="L193" s="261"/>
      <c r="M193" s="262" t="s">
        <v>19</v>
      </c>
      <c r="N193" s="263" t="s">
        <v>40</v>
      </c>
      <c r="O193" s="85"/>
      <c r="P193" s="222">
        <f>O193*H193</f>
        <v>0</v>
      </c>
      <c r="Q193" s="222">
        <v>0.0078700000000000003</v>
      </c>
      <c r="R193" s="222">
        <f>Q193*H193</f>
        <v>0.21957299999999999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185</v>
      </c>
      <c r="AT193" s="224" t="s">
        <v>186</v>
      </c>
      <c r="AU193" s="224" t="s">
        <v>76</v>
      </c>
      <c r="AY193" s="18" t="s">
        <v>136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76</v>
      </c>
      <c r="BK193" s="225">
        <f>ROUND(I193*H193,2)</f>
        <v>0</v>
      </c>
      <c r="BL193" s="18" t="s">
        <v>144</v>
      </c>
      <c r="BM193" s="224" t="s">
        <v>766</v>
      </c>
    </row>
    <row r="194" s="2" customFormat="1">
      <c r="A194" s="39"/>
      <c r="B194" s="40"/>
      <c r="C194" s="41"/>
      <c r="D194" s="226" t="s">
        <v>146</v>
      </c>
      <c r="E194" s="41"/>
      <c r="F194" s="227" t="s">
        <v>423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76</v>
      </c>
    </row>
    <row r="195" s="13" customFormat="1">
      <c r="A195" s="13"/>
      <c r="B195" s="232"/>
      <c r="C195" s="233"/>
      <c r="D195" s="226" t="s">
        <v>155</v>
      </c>
      <c r="E195" s="234" t="s">
        <v>19</v>
      </c>
      <c r="F195" s="235" t="s">
        <v>767</v>
      </c>
      <c r="G195" s="233"/>
      <c r="H195" s="236">
        <v>27.899999999999999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155</v>
      </c>
      <c r="AU195" s="242" t="s">
        <v>76</v>
      </c>
      <c r="AV195" s="13" t="s">
        <v>78</v>
      </c>
      <c r="AW195" s="13" t="s">
        <v>31</v>
      </c>
      <c r="AX195" s="13" t="s">
        <v>76</v>
      </c>
      <c r="AY195" s="242" t="s">
        <v>136</v>
      </c>
    </row>
    <row r="196" s="2" customFormat="1" ht="16.5" customHeight="1">
      <c r="A196" s="39"/>
      <c r="B196" s="40"/>
      <c r="C196" s="254" t="s">
        <v>415</v>
      </c>
      <c r="D196" s="254" t="s">
        <v>186</v>
      </c>
      <c r="E196" s="255" t="s">
        <v>427</v>
      </c>
      <c r="F196" s="256" t="s">
        <v>428</v>
      </c>
      <c r="G196" s="257" t="s">
        <v>277</v>
      </c>
      <c r="H196" s="258">
        <v>38.863</v>
      </c>
      <c r="I196" s="259"/>
      <c r="J196" s="260">
        <f>ROUND(I196*H196,2)</f>
        <v>0</v>
      </c>
      <c r="K196" s="256" t="s">
        <v>278</v>
      </c>
      <c r="L196" s="261"/>
      <c r="M196" s="262" t="s">
        <v>19</v>
      </c>
      <c r="N196" s="263" t="s">
        <v>40</v>
      </c>
      <c r="O196" s="85"/>
      <c r="P196" s="222">
        <f>O196*H196</f>
        <v>0</v>
      </c>
      <c r="Q196" s="222">
        <v>0.0044200000000000003</v>
      </c>
      <c r="R196" s="222">
        <f>Q196*H196</f>
        <v>0.17177446000000002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185</v>
      </c>
      <c r="AT196" s="224" t="s">
        <v>186</v>
      </c>
      <c r="AU196" s="224" t="s">
        <v>76</v>
      </c>
      <c r="AY196" s="18" t="s">
        <v>136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76</v>
      </c>
      <c r="BK196" s="225">
        <f>ROUND(I196*H196,2)</f>
        <v>0</v>
      </c>
      <c r="BL196" s="18" t="s">
        <v>144</v>
      </c>
      <c r="BM196" s="224" t="s">
        <v>768</v>
      </c>
    </row>
    <row r="197" s="2" customFormat="1">
      <c r="A197" s="39"/>
      <c r="B197" s="40"/>
      <c r="C197" s="41"/>
      <c r="D197" s="226" t="s">
        <v>146</v>
      </c>
      <c r="E197" s="41"/>
      <c r="F197" s="227" t="s">
        <v>428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76</v>
      </c>
    </row>
    <row r="198" s="13" customFormat="1">
      <c r="A198" s="13"/>
      <c r="B198" s="232"/>
      <c r="C198" s="233"/>
      <c r="D198" s="226" t="s">
        <v>155</v>
      </c>
      <c r="E198" s="234" t="s">
        <v>19</v>
      </c>
      <c r="F198" s="235" t="s">
        <v>769</v>
      </c>
      <c r="G198" s="233"/>
      <c r="H198" s="236">
        <v>38.863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155</v>
      </c>
      <c r="AU198" s="242" t="s">
        <v>76</v>
      </c>
      <c r="AV198" s="13" t="s">
        <v>78</v>
      </c>
      <c r="AW198" s="13" t="s">
        <v>31</v>
      </c>
      <c r="AX198" s="13" t="s">
        <v>76</v>
      </c>
      <c r="AY198" s="242" t="s">
        <v>136</v>
      </c>
    </row>
    <row r="199" s="2" customFormat="1" ht="16.5" customHeight="1">
      <c r="A199" s="39"/>
      <c r="B199" s="40"/>
      <c r="C199" s="213" t="s">
        <v>421</v>
      </c>
      <c r="D199" s="213" t="s">
        <v>139</v>
      </c>
      <c r="E199" s="214" t="s">
        <v>770</v>
      </c>
      <c r="F199" s="215" t="s">
        <v>771</v>
      </c>
      <c r="G199" s="216" t="s">
        <v>150</v>
      </c>
      <c r="H199" s="217">
        <v>4.2199999999999998</v>
      </c>
      <c r="I199" s="218"/>
      <c r="J199" s="219">
        <f>ROUND(I199*H199,2)</f>
        <v>0</v>
      </c>
      <c r="K199" s="215" t="s">
        <v>278</v>
      </c>
      <c r="L199" s="45"/>
      <c r="M199" s="220" t="s">
        <v>19</v>
      </c>
      <c r="N199" s="221" t="s">
        <v>40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144</v>
      </c>
      <c r="AT199" s="224" t="s">
        <v>139</v>
      </c>
      <c r="AU199" s="224" t="s">
        <v>76</v>
      </c>
      <c r="AY199" s="18" t="s">
        <v>136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76</v>
      </c>
      <c r="BK199" s="225">
        <f>ROUND(I199*H199,2)</f>
        <v>0</v>
      </c>
      <c r="BL199" s="18" t="s">
        <v>144</v>
      </c>
      <c r="BM199" s="224" t="s">
        <v>772</v>
      </c>
    </row>
    <row r="200" s="2" customFormat="1">
      <c r="A200" s="39"/>
      <c r="B200" s="40"/>
      <c r="C200" s="41"/>
      <c r="D200" s="226" t="s">
        <v>146</v>
      </c>
      <c r="E200" s="41"/>
      <c r="F200" s="227" t="s">
        <v>773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76</v>
      </c>
    </row>
    <row r="201" s="2" customFormat="1">
      <c r="A201" s="39"/>
      <c r="B201" s="40"/>
      <c r="C201" s="41"/>
      <c r="D201" s="277" t="s">
        <v>281</v>
      </c>
      <c r="E201" s="41"/>
      <c r="F201" s="278" t="s">
        <v>774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281</v>
      </c>
      <c r="AU201" s="18" t="s">
        <v>76</v>
      </c>
    </row>
    <row r="202" s="13" customFormat="1">
      <c r="A202" s="13"/>
      <c r="B202" s="232"/>
      <c r="C202" s="233"/>
      <c r="D202" s="226" t="s">
        <v>155</v>
      </c>
      <c r="E202" s="234" t="s">
        <v>19</v>
      </c>
      <c r="F202" s="235" t="s">
        <v>775</v>
      </c>
      <c r="G202" s="233"/>
      <c r="H202" s="236">
        <v>4.2199999999999998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155</v>
      </c>
      <c r="AU202" s="242" t="s">
        <v>76</v>
      </c>
      <c r="AV202" s="13" t="s">
        <v>78</v>
      </c>
      <c r="AW202" s="13" t="s">
        <v>31</v>
      </c>
      <c r="AX202" s="13" t="s">
        <v>76</v>
      </c>
      <c r="AY202" s="242" t="s">
        <v>136</v>
      </c>
    </row>
    <row r="203" s="2" customFormat="1" ht="16.5" customHeight="1">
      <c r="A203" s="39"/>
      <c r="B203" s="40"/>
      <c r="C203" s="213" t="s">
        <v>426</v>
      </c>
      <c r="D203" s="213" t="s">
        <v>139</v>
      </c>
      <c r="E203" s="214" t="s">
        <v>776</v>
      </c>
      <c r="F203" s="215" t="s">
        <v>777</v>
      </c>
      <c r="G203" s="216" t="s">
        <v>150</v>
      </c>
      <c r="H203" s="217">
        <v>4.2199999999999998</v>
      </c>
      <c r="I203" s="218"/>
      <c r="J203" s="219">
        <f>ROUND(I203*H203,2)</f>
        <v>0</v>
      </c>
      <c r="K203" s="215" t="s">
        <v>278</v>
      </c>
      <c r="L203" s="45"/>
      <c r="M203" s="220" t="s">
        <v>19</v>
      </c>
      <c r="N203" s="221" t="s">
        <v>40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144</v>
      </c>
      <c r="AT203" s="224" t="s">
        <v>139</v>
      </c>
      <c r="AU203" s="224" t="s">
        <v>76</v>
      </c>
      <c r="AY203" s="18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76</v>
      </c>
      <c r="BK203" s="225">
        <f>ROUND(I203*H203,2)</f>
        <v>0</v>
      </c>
      <c r="BL203" s="18" t="s">
        <v>144</v>
      </c>
      <c r="BM203" s="224" t="s">
        <v>778</v>
      </c>
    </row>
    <row r="204" s="2" customFormat="1">
      <c r="A204" s="39"/>
      <c r="B204" s="40"/>
      <c r="C204" s="41"/>
      <c r="D204" s="226" t="s">
        <v>146</v>
      </c>
      <c r="E204" s="41"/>
      <c r="F204" s="227" t="s">
        <v>779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76</v>
      </c>
    </row>
    <row r="205" s="2" customFormat="1">
      <c r="A205" s="39"/>
      <c r="B205" s="40"/>
      <c r="C205" s="41"/>
      <c r="D205" s="277" t="s">
        <v>281</v>
      </c>
      <c r="E205" s="41"/>
      <c r="F205" s="278" t="s">
        <v>780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281</v>
      </c>
      <c r="AU205" s="18" t="s">
        <v>76</v>
      </c>
    </row>
    <row r="206" s="13" customFormat="1">
      <c r="A206" s="13"/>
      <c r="B206" s="232"/>
      <c r="C206" s="233"/>
      <c r="D206" s="226" t="s">
        <v>155</v>
      </c>
      <c r="E206" s="234" t="s">
        <v>19</v>
      </c>
      <c r="F206" s="235" t="s">
        <v>775</v>
      </c>
      <c r="G206" s="233"/>
      <c r="H206" s="236">
        <v>4.2199999999999998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155</v>
      </c>
      <c r="AU206" s="242" t="s">
        <v>76</v>
      </c>
      <c r="AV206" s="13" t="s">
        <v>78</v>
      </c>
      <c r="AW206" s="13" t="s">
        <v>31</v>
      </c>
      <c r="AX206" s="13" t="s">
        <v>76</v>
      </c>
      <c r="AY206" s="242" t="s">
        <v>136</v>
      </c>
    </row>
    <row r="207" s="2" customFormat="1" ht="16.5" customHeight="1">
      <c r="A207" s="39"/>
      <c r="B207" s="40"/>
      <c r="C207" s="213" t="s">
        <v>431</v>
      </c>
      <c r="D207" s="213" t="s">
        <v>139</v>
      </c>
      <c r="E207" s="214" t="s">
        <v>781</v>
      </c>
      <c r="F207" s="215" t="s">
        <v>782</v>
      </c>
      <c r="G207" s="216" t="s">
        <v>277</v>
      </c>
      <c r="H207" s="217">
        <v>14.720000000000001</v>
      </c>
      <c r="I207" s="218"/>
      <c r="J207" s="219">
        <f>ROUND(I207*H207,2)</f>
        <v>0</v>
      </c>
      <c r="K207" s="215" t="s">
        <v>278</v>
      </c>
      <c r="L207" s="45"/>
      <c r="M207" s="220" t="s">
        <v>19</v>
      </c>
      <c r="N207" s="221" t="s">
        <v>40</v>
      </c>
      <c r="O207" s="85"/>
      <c r="P207" s="222">
        <f>O207*H207</f>
        <v>0</v>
      </c>
      <c r="Q207" s="222">
        <v>0.0014400000000000001</v>
      </c>
      <c r="R207" s="222">
        <f>Q207*H207</f>
        <v>0.021196800000000002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144</v>
      </c>
      <c r="AT207" s="224" t="s">
        <v>139</v>
      </c>
      <c r="AU207" s="224" t="s">
        <v>76</v>
      </c>
      <c r="AY207" s="18" t="s">
        <v>136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76</v>
      </c>
      <c r="BK207" s="225">
        <f>ROUND(I207*H207,2)</f>
        <v>0</v>
      </c>
      <c r="BL207" s="18" t="s">
        <v>144</v>
      </c>
      <c r="BM207" s="224" t="s">
        <v>783</v>
      </c>
    </row>
    <row r="208" s="2" customFormat="1">
      <c r="A208" s="39"/>
      <c r="B208" s="40"/>
      <c r="C208" s="41"/>
      <c r="D208" s="226" t="s">
        <v>146</v>
      </c>
      <c r="E208" s="41"/>
      <c r="F208" s="227" t="s">
        <v>784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76</v>
      </c>
    </row>
    <row r="209" s="2" customFormat="1">
      <c r="A209" s="39"/>
      <c r="B209" s="40"/>
      <c r="C209" s="41"/>
      <c r="D209" s="277" t="s">
        <v>281</v>
      </c>
      <c r="E209" s="41"/>
      <c r="F209" s="278" t="s">
        <v>785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281</v>
      </c>
      <c r="AU209" s="18" t="s">
        <v>76</v>
      </c>
    </row>
    <row r="210" s="13" customFormat="1">
      <c r="A210" s="13"/>
      <c r="B210" s="232"/>
      <c r="C210" s="233"/>
      <c r="D210" s="226" t="s">
        <v>155</v>
      </c>
      <c r="E210" s="234" t="s">
        <v>19</v>
      </c>
      <c r="F210" s="235" t="s">
        <v>786</v>
      </c>
      <c r="G210" s="233"/>
      <c r="H210" s="236">
        <v>14.720000000000001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155</v>
      </c>
      <c r="AU210" s="242" t="s">
        <v>76</v>
      </c>
      <c r="AV210" s="13" t="s">
        <v>78</v>
      </c>
      <c r="AW210" s="13" t="s">
        <v>31</v>
      </c>
      <c r="AX210" s="13" t="s">
        <v>76</v>
      </c>
      <c r="AY210" s="242" t="s">
        <v>136</v>
      </c>
    </row>
    <row r="211" s="2" customFormat="1" ht="16.5" customHeight="1">
      <c r="A211" s="39"/>
      <c r="B211" s="40"/>
      <c r="C211" s="213" t="s">
        <v>441</v>
      </c>
      <c r="D211" s="213" t="s">
        <v>139</v>
      </c>
      <c r="E211" s="214" t="s">
        <v>787</v>
      </c>
      <c r="F211" s="215" t="s">
        <v>788</v>
      </c>
      <c r="G211" s="216" t="s">
        <v>277</v>
      </c>
      <c r="H211" s="217">
        <v>14.720000000000001</v>
      </c>
      <c r="I211" s="218"/>
      <c r="J211" s="219">
        <f>ROUND(I211*H211,2)</f>
        <v>0</v>
      </c>
      <c r="K211" s="215" t="s">
        <v>278</v>
      </c>
      <c r="L211" s="45"/>
      <c r="M211" s="220" t="s">
        <v>19</v>
      </c>
      <c r="N211" s="221" t="s">
        <v>40</v>
      </c>
      <c r="O211" s="85"/>
      <c r="P211" s="222">
        <f>O211*H211</f>
        <v>0</v>
      </c>
      <c r="Q211" s="222">
        <v>4.0000000000000003E-05</v>
      </c>
      <c r="R211" s="222">
        <f>Q211*H211</f>
        <v>0.00058880000000000011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144</v>
      </c>
      <c r="AT211" s="224" t="s">
        <v>139</v>
      </c>
      <c r="AU211" s="224" t="s">
        <v>76</v>
      </c>
      <c r="AY211" s="18" t="s">
        <v>136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76</v>
      </c>
      <c r="BK211" s="225">
        <f>ROUND(I211*H211,2)</f>
        <v>0</v>
      </c>
      <c r="BL211" s="18" t="s">
        <v>144</v>
      </c>
      <c r="BM211" s="224" t="s">
        <v>789</v>
      </c>
    </row>
    <row r="212" s="2" customFormat="1">
      <c r="A212" s="39"/>
      <c r="B212" s="40"/>
      <c r="C212" s="41"/>
      <c r="D212" s="226" t="s">
        <v>146</v>
      </c>
      <c r="E212" s="41"/>
      <c r="F212" s="227" t="s">
        <v>790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76</v>
      </c>
    </row>
    <row r="213" s="2" customFormat="1">
      <c r="A213" s="39"/>
      <c r="B213" s="40"/>
      <c r="C213" s="41"/>
      <c r="D213" s="277" t="s">
        <v>281</v>
      </c>
      <c r="E213" s="41"/>
      <c r="F213" s="278" t="s">
        <v>791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281</v>
      </c>
      <c r="AU213" s="18" t="s">
        <v>76</v>
      </c>
    </row>
    <row r="214" s="13" customFormat="1">
      <c r="A214" s="13"/>
      <c r="B214" s="232"/>
      <c r="C214" s="233"/>
      <c r="D214" s="226" t="s">
        <v>155</v>
      </c>
      <c r="E214" s="234" t="s">
        <v>19</v>
      </c>
      <c r="F214" s="235" t="s">
        <v>786</v>
      </c>
      <c r="G214" s="233"/>
      <c r="H214" s="236">
        <v>14.720000000000001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155</v>
      </c>
      <c r="AU214" s="242" t="s">
        <v>76</v>
      </c>
      <c r="AV214" s="13" t="s">
        <v>78</v>
      </c>
      <c r="AW214" s="13" t="s">
        <v>31</v>
      </c>
      <c r="AX214" s="13" t="s">
        <v>76</v>
      </c>
      <c r="AY214" s="242" t="s">
        <v>136</v>
      </c>
    </row>
    <row r="215" s="12" customFormat="1" ht="22.8" customHeight="1">
      <c r="A215" s="12"/>
      <c r="B215" s="197"/>
      <c r="C215" s="198"/>
      <c r="D215" s="199" t="s">
        <v>68</v>
      </c>
      <c r="E215" s="211" t="s">
        <v>158</v>
      </c>
      <c r="F215" s="211" t="s">
        <v>440</v>
      </c>
      <c r="G215" s="198"/>
      <c r="H215" s="198"/>
      <c r="I215" s="201"/>
      <c r="J215" s="212">
        <f>BK215</f>
        <v>0</v>
      </c>
      <c r="K215" s="198"/>
      <c r="L215" s="203"/>
      <c r="M215" s="204"/>
      <c r="N215" s="205"/>
      <c r="O215" s="205"/>
      <c r="P215" s="206">
        <f>SUM(P216:P243)</f>
        <v>0</v>
      </c>
      <c r="Q215" s="205"/>
      <c r="R215" s="206">
        <f>SUM(R216:R243)</f>
        <v>40.886608383660004</v>
      </c>
      <c r="S215" s="205"/>
      <c r="T215" s="207">
        <f>SUM(T216:T243)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76</v>
      </c>
      <c r="AT215" s="209" t="s">
        <v>68</v>
      </c>
      <c r="AU215" s="209" t="s">
        <v>76</v>
      </c>
      <c r="AY215" s="208" t="s">
        <v>136</v>
      </c>
      <c r="BK215" s="210">
        <f>SUM(BK216:BK243)</f>
        <v>0</v>
      </c>
    </row>
    <row r="216" s="2" customFormat="1" ht="21.75" customHeight="1">
      <c r="A216" s="39"/>
      <c r="B216" s="40"/>
      <c r="C216" s="213" t="s">
        <v>448</v>
      </c>
      <c r="D216" s="213" t="s">
        <v>139</v>
      </c>
      <c r="E216" s="214" t="s">
        <v>792</v>
      </c>
      <c r="F216" s="215" t="s">
        <v>793</v>
      </c>
      <c r="G216" s="216" t="s">
        <v>150</v>
      </c>
      <c r="H216" s="217">
        <v>12</v>
      </c>
      <c r="I216" s="218"/>
      <c r="J216" s="219">
        <f>ROUND(I216*H216,2)</f>
        <v>0</v>
      </c>
      <c r="K216" s="215" t="s">
        <v>278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2.2912400000000002</v>
      </c>
      <c r="R216" s="222">
        <f>Q216*H216</f>
        <v>27.494880000000002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144</v>
      </c>
      <c r="AT216" s="224" t="s">
        <v>139</v>
      </c>
      <c r="AU216" s="224" t="s">
        <v>78</v>
      </c>
      <c r="AY216" s="18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76</v>
      </c>
      <c r="BK216" s="225">
        <f>ROUND(I216*H216,2)</f>
        <v>0</v>
      </c>
      <c r="BL216" s="18" t="s">
        <v>144</v>
      </c>
      <c r="BM216" s="224" t="s">
        <v>794</v>
      </c>
    </row>
    <row r="217" s="2" customFormat="1">
      <c r="A217" s="39"/>
      <c r="B217" s="40"/>
      <c r="C217" s="41"/>
      <c r="D217" s="226" t="s">
        <v>146</v>
      </c>
      <c r="E217" s="41"/>
      <c r="F217" s="227" t="s">
        <v>795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78</v>
      </c>
    </row>
    <row r="218" s="2" customFormat="1">
      <c r="A218" s="39"/>
      <c r="B218" s="40"/>
      <c r="C218" s="41"/>
      <c r="D218" s="277" t="s">
        <v>281</v>
      </c>
      <c r="E218" s="41"/>
      <c r="F218" s="278" t="s">
        <v>796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281</v>
      </c>
      <c r="AU218" s="18" t="s">
        <v>78</v>
      </c>
    </row>
    <row r="219" s="13" customFormat="1">
      <c r="A219" s="13"/>
      <c r="B219" s="232"/>
      <c r="C219" s="233"/>
      <c r="D219" s="226" t="s">
        <v>155</v>
      </c>
      <c r="E219" s="234" t="s">
        <v>19</v>
      </c>
      <c r="F219" s="235" t="s">
        <v>797</v>
      </c>
      <c r="G219" s="233"/>
      <c r="H219" s="236">
        <v>12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155</v>
      </c>
      <c r="AU219" s="242" t="s">
        <v>78</v>
      </c>
      <c r="AV219" s="13" t="s">
        <v>78</v>
      </c>
      <c r="AW219" s="13" t="s">
        <v>31</v>
      </c>
      <c r="AX219" s="13" t="s">
        <v>76</v>
      </c>
      <c r="AY219" s="242" t="s">
        <v>136</v>
      </c>
    </row>
    <row r="220" s="2" customFormat="1" ht="16.5" customHeight="1">
      <c r="A220" s="39"/>
      <c r="B220" s="40"/>
      <c r="C220" s="213" t="s">
        <v>456</v>
      </c>
      <c r="D220" s="213" t="s">
        <v>139</v>
      </c>
      <c r="E220" s="214" t="s">
        <v>442</v>
      </c>
      <c r="F220" s="215" t="s">
        <v>443</v>
      </c>
      <c r="G220" s="216" t="s">
        <v>150</v>
      </c>
      <c r="H220" s="217">
        <v>4.5599999999999996</v>
      </c>
      <c r="I220" s="218"/>
      <c r="J220" s="219">
        <f>ROUND(I220*H220,2)</f>
        <v>0</v>
      </c>
      <c r="K220" s="215" t="s">
        <v>278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2.501876996</v>
      </c>
      <c r="R220" s="222">
        <f>Q220*H220</f>
        <v>11.40855910176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144</v>
      </c>
      <c r="AT220" s="224" t="s">
        <v>139</v>
      </c>
      <c r="AU220" s="224" t="s">
        <v>78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76</v>
      </c>
      <c r="BK220" s="225">
        <f>ROUND(I220*H220,2)</f>
        <v>0</v>
      </c>
      <c r="BL220" s="18" t="s">
        <v>144</v>
      </c>
      <c r="BM220" s="224" t="s">
        <v>798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445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78</v>
      </c>
    </row>
    <row r="222" s="2" customFormat="1">
      <c r="A222" s="39"/>
      <c r="B222" s="40"/>
      <c r="C222" s="41"/>
      <c r="D222" s="277" t="s">
        <v>281</v>
      </c>
      <c r="E222" s="41"/>
      <c r="F222" s="278" t="s">
        <v>446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281</v>
      </c>
      <c r="AU222" s="18" t="s">
        <v>78</v>
      </c>
    </row>
    <row r="223" s="13" customFormat="1">
      <c r="A223" s="13"/>
      <c r="B223" s="232"/>
      <c r="C223" s="233"/>
      <c r="D223" s="226" t="s">
        <v>155</v>
      </c>
      <c r="E223" s="234" t="s">
        <v>19</v>
      </c>
      <c r="F223" s="235" t="s">
        <v>799</v>
      </c>
      <c r="G223" s="233"/>
      <c r="H223" s="236">
        <v>4.5599999999999996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155</v>
      </c>
      <c r="AU223" s="242" t="s">
        <v>78</v>
      </c>
      <c r="AV223" s="13" t="s">
        <v>78</v>
      </c>
      <c r="AW223" s="13" t="s">
        <v>31</v>
      </c>
      <c r="AX223" s="13" t="s">
        <v>76</v>
      </c>
      <c r="AY223" s="242" t="s">
        <v>136</v>
      </c>
    </row>
    <row r="224" s="2" customFormat="1" ht="16.5" customHeight="1">
      <c r="A224" s="39"/>
      <c r="B224" s="40"/>
      <c r="C224" s="213" t="s">
        <v>283</v>
      </c>
      <c r="D224" s="213" t="s">
        <v>139</v>
      </c>
      <c r="E224" s="214" t="s">
        <v>449</v>
      </c>
      <c r="F224" s="215" t="s">
        <v>450</v>
      </c>
      <c r="G224" s="216" t="s">
        <v>277</v>
      </c>
      <c r="H224" s="217">
        <v>37.073</v>
      </c>
      <c r="I224" s="218"/>
      <c r="J224" s="219">
        <f>ROUND(I224*H224,2)</f>
        <v>0</v>
      </c>
      <c r="K224" s="215" t="s">
        <v>278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0.0027469</v>
      </c>
      <c r="R224" s="222">
        <f>Q224*H224</f>
        <v>0.10183582370000001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144</v>
      </c>
      <c r="AT224" s="224" t="s">
        <v>139</v>
      </c>
      <c r="AU224" s="224" t="s">
        <v>78</v>
      </c>
      <c r="AY224" s="18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76</v>
      </c>
      <c r="BK224" s="225">
        <f>ROUND(I224*H224,2)</f>
        <v>0</v>
      </c>
      <c r="BL224" s="18" t="s">
        <v>144</v>
      </c>
      <c r="BM224" s="224" t="s">
        <v>800</v>
      </c>
    </row>
    <row r="225" s="2" customFormat="1">
      <c r="A225" s="39"/>
      <c r="B225" s="40"/>
      <c r="C225" s="41"/>
      <c r="D225" s="226" t="s">
        <v>146</v>
      </c>
      <c r="E225" s="41"/>
      <c r="F225" s="227" t="s">
        <v>452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78</v>
      </c>
    </row>
    <row r="226" s="2" customFormat="1">
      <c r="A226" s="39"/>
      <c r="B226" s="40"/>
      <c r="C226" s="41"/>
      <c r="D226" s="277" t="s">
        <v>281</v>
      </c>
      <c r="E226" s="41"/>
      <c r="F226" s="278" t="s">
        <v>453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281</v>
      </c>
      <c r="AU226" s="18" t="s">
        <v>78</v>
      </c>
    </row>
    <row r="227" s="13" customFormat="1">
      <c r="A227" s="13"/>
      <c r="B227" s="232"/>
      <c r="C227" s="233"/>
      <c r="D227" s="226" t="s">
        <v>155</v>
      </c>
      <c r="E227" s="234" t="s">
        <v>19</v>
      </c>
      <c r="F227" s="235" t="s">
        <v>801</v>
      </c>
      <c r="G227" s="233"/>
      <c r="H227" s="236">
        <v>4.2000000000000002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155</v>
      </c>
      <c r="AU227" s="242" t="s">
        <v>78</v>
      </c>
      <c r="AV227" s="13" t="s">
        <v>78</v>
      </c>
      <c r="AW227" s="13" t="s">
        <v>31</v>
      </c>
      <c r="AX227" s="13" t="s">
        <v>69</v>
      </c>
      <c r="AY227" s="242" t="s">
        <v>136</v>
      </c>
    </row>
    <row r="228" s="13" customFormat="1">
      <c r="A228" s="13"/>
      <c r="B228" s="232"/>
      <c r="C228" s="233"/>
      <c r="D228" s="226" t="s">
        <v>155</v>
      </c>
      <c r="E228" s="234" t="s">
        <v>19</v>
      </c>
      <c r="F228" s="235" t="s">
        <v>802</v>
      </c>
      <c r="G228" s="233"/>
      <c r="H228" s="236">
        <v>32.872999999999998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155</v>
      </c>
      <c r="AU228" s="242" t="s">
        <v>78</v>
      </c>
      <c r="AV228" s="13" t="s">
        <v>78</v>
      </c>
      <c r="AW228" s="13" t="s">
        <v>31</v>
      </c>
      <c r="AX228" s="13" t="s">
        <v>69</v>
      </c>
      <c r="AY228" s="242" t="s">
        <v>136</v>
      </c>
    </row>
    <row r="229" s="14" customFormat="1">
      <c r="A229" s="14"/>
      <c r="B229" s="243"/>
      <c r="C229" s="244"/>
      <c r="D229" s="226" t="s">
        <v>155</v>
      </c>
      <c r="E229" s="245" t="s">
        <v>19</v>
      </c>
      <c r="F229" s="246" t="s">
        <v>157</v>
      </c>
      <c r="G229" s="244"/>
      <c r="H229" s="247">
        <v>37.073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155</v>
      </c>
      <c r="AU229" s="253" t="s">
        <v>78</v>
      </c>
      <c r="AV229" s="14" t="s">
        <v>144</v>
      </c>
      <c r="AW229" s="14" t="s">
        <v>31</v>
      </c>
      <c r="AX229" s="14" t="s">
        <v>76</v>
      </c>
      <c r="AY229" s="253" t="s">
        <v>136</v>
      </c>
    </row>
    <row r="230" s="2" customFormat="1" ht="16.5" customHeight="1">
      <c r="A230" s="39"/>
      <c r="B230" s="40"/>
      <c r="C230" s="213" t="s">
        <v>469</v>
      </c>
      <c r="D230" s="213" t="s">
        <v>139</v>
      </c>
      <c r="E230" s="214" t="s">
        <v>457</v>
      </c>
      <c r="F230" s="215" t="s">
        <v>458</v>
      </c>
      <c r="G230" s="216" t="s">
        <v>277</v>
      </c>
      <c r="H230" s="217">
        <v>37.073</v>
      </c>
      <c r="I230" s="218"/>
      <c r="J230" s="219">
        <f>ROUND(I230*H230,2)</f>
        <v>0</v>
      </c>
      <c r="K230" s="215" t="s">
        <v>278</v>
      </c>
      <c r="L230" s="45"/>
      <c r="M230" s="220" t="s">
        <v>19</v>
      </c>
      <c r="N230" s="221" t="s">
        <v>40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144</v>
      </c>
      <c r="AT230" s="224" t="s">
        <v>139</v>
      </c>
      <c r="AU230" s="224" t="s">
        <v>78</v>
      </c>
      <c r="AY230" s="18" t="s">
        <v>136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76</v>
      </c>
      <c r="BK230" s="225">
        <f>ROUND(I230*H230,2)</f>
        <v>0</v>
      </c>
      <c r="BL230" s="18" t="s">
        <v>144</v>
      </c>
      <c r="BM230" s="224" t="s">
        <v>803</v>
      </c>
    </row>
    <row r="231" s="2" customFormat="1">
      <c r="A231" s="39"/>
      <c r="B231" s="40"/>
      <c r="C231" s="41"/>
      <c r="D231" s="226" t="s">
        <v>146</v>
      </c>
      <c r="E231" s="41"/>
      <c r="F231" s="227" t="s">
        <v>460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78</v>
      </c>
    </row>
    <row r="232" s="2" customFormat="1">
      <c r="A232" s="39"/>
      <c r="B232" s="40"/>
      <c r="C232" s="41"/>
      <c r="D232" s="277" t="s">
        <v>281</v>
      </c>
      <c r="E232" s="41"/>
      <c r="F232" s="278" t="s">
        <v>461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281</v>
      </c>
      <c r="AU232" s="18" t="s">
        <v>78</v>
      </c>
    </row>
    <row r="233" s="13" customFormat="1">
      <c r="A233" s="13"/>
      <c r="B233" s="232"/>
      <c r="C233" s="233"/>
      <c r="D233" s="226" t="s">
        <v>155</v>
      </c>
      <c r="E233" s="234" t="s">
        <v>19</v>
      </c>
      <c r="F233" s="235" t="s">
        <v>804</v>
      </c>
      <c r="G233" s="233"/>
      <c r="H233" s="236">
        <v>37.073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155</v>
      </c>
      <c r="AU233" s="242" t="s">
        <v>78</v>
      </c>
      <c r="AV233" s="13" t="s">
        <v>78</v>
      </c>
      <c r="AW233" s="13" t="s">
        <v>31</v>
      </c>
      <c r="AX233" s="13" t="s">
        <v>76</v>
      </c>
      <c r="AY233" s="242" t="s">
        <v>136</v>
      </c>
    </row>
    <row r="234" s="2" customFormat="1" ht="16.5" customHeight="1">
      <c r="A234" s="39"/>
      <c r="B234" s="40"/>
      <c r="C234" s="213" t="s">
        <v>477</v>
      </c>
      <c r="D234" s="213" t="s">
        <v>139</v>
      </c>
      <c r="E234" s="214" t="s">
        <v>462</v>
      </c>
      <c r="F234" s="215" t="s">
        <v>463</v>
      </c>
      <c r="G234" s="216" t="s">
        <v>221</v>
      </c>
      <c r="H234" s="217">
        <v>0.69699999999999995</v>
      </c>
      <c r="I234" s="218"/>
      <c r="J234" s="219">
        <f>ROUND(I234*H234,2)</f>
        <v>0</v>
      </c>
      <c r="K234" s="215" t="s">
        <v>278</v>
      </c>
      <c r="L234" s="45"/>
      <c r="M234" s="220" t="s">
        <v>19</v>
      </c>
      <c r="N234" s="221" t="s">
        <v>40</v>
      </c>
      <c r="O234" s="85"/>
      <c r="P234" s="222">
        <f>O234*H234</f>
        <v>0</v>
      </c>
      <c r="Q234" s="222">
        <v>1.0463206000000001</v>
      </c>
      <c r="R234" s="222">
        <f>Q234*H234</f>
        <v>0.72928545820000001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144</v>
      </c>
      <c r="AT234" s="224" t="s">
        <v>139</v>
      </c>
      <c r="AU234" s="224" t="s">
        <v>78</v>
      </c>
      <c r="AY234" s="18" t="s">
        <v>136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76</v>
      </c>
      <c r="BK234" s="225">
        <f>ROUND(I234*H234,2)</f>
        <v>0</v>
      </c>
      <c r="BL234" s="18" t="s">
        <v>144</v>
      </c>
      <c r="BM234" s="224" t="s">
        <v>805</v>
      </c>
    </row>
    <row r="235" s="2" customFormat="1">
      <c r="A235" s="39"/>
      <c r="B235" s="40"/>
      <c r="C235" s="41"/>
      <c r="D235" s="226" t="s">
        <v>146</v>
      </c>
      <c r="E235" s="41"/>
      <c r="F235" s="227" t="s">
        <v>465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78</v>
      </c>
    </row>
    <row r="236" s="2" customFormat="1">
      <c r="A236" s="39"/>
      <c r="B236" s="40"/>
      <c r="C236" s="41"/>
      <c r="D236" s="277" t="s">
        <v>281</v>
      </c>
      <c r="E236" s="41"/>
      <c r="F236" s="278" t="s">
        <v>466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281</v>
      </c>
      <c r="AU236" s="18" t="s">
        <v>78</v>
      </c>
    </row>
    <row r="237" s="13" customFormat="1">
      <c r="A237" s="13"/>
      <c r="B237" s="232"/>
      <c r="C237" s="233"/>
      <c r="D237" s="226" t="s">
        <v>155</v>
      </c>
      <c r="E237" s="234" t="s">
        <v>19</v>
      </c>
      <c r="F237" s="235" t="s">
        <v>806</v>
      </c>
      <c r="G237" s="233"/>
      <c r="H237" s="236">
        <v>0.073999999999999996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155</v>
      </c>
      <c r="AU237" s="242" t="s">
        <v>78</v>
      </c>
      <c r="AV237" s="13" t="s">
        <v>78</v>
      </c>
      <c r="AW237" s="13" t="s">
        <v>31</v>
      </c>
      <c r="AX237" s="13" t="s">
        <v>69</v>
      </c>
      <c r="AY237" s="242" t="s">
        <v>136</v>
      </c>
    </row>
    <row r="238" s="13" customFormat="1">
      <c r="A238" s="13"/>
      <c r="B238" s="232"/>
      <c r="C238" s="233"/>
      <c r="D238" s="226" t="s">
        <v>155</v>
      </c>
      <c r="E238" s="234" t="s">
        <v>19</v>
      </c>
      <c r="F238" s="235" t="s">
        <v>807</v>
      </c>
      <c r="G238" s="233"/>
      <c r="H238" s="236">
        <v>0.623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155</v>
      </c>
      <c r="AU238" s="242" t="s">
        <v>78</v>
      </c>
      <c r="AV238" s="13" t="s">
        <v>78</v>
      </c>
      <c r="AW238" s="13" t="s">
        <v>31</v>
      </c>
      <c r="AX238" s="13" t="s">
        <v>69</v>
      </c>
      <c r="AY238" s="242" t="s">
        <v>136</v>
      </c>
    </row>
    <row r="239" s="14" customFormat="1">
      <c r="A239" s="14"/>
      <c r="B239" s="243"/>
      <c r="C239" s="244"/>
      <c r="D239" s="226" t="s">
        <v>155</v>
      </c>
      <c r="E239" s="245" t="s">
        <v>19</v>
      </c>
      <c r="F239" s="246" t="s">
        <v>157</v>
      </c>
      <c r="G239" s="244"/>
      <c r="H239" s="247">
        <v>0.69699999999999995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155</v>
      </c>
      <c r="AU239" s="253" t="s">
        <v>78</v>
      </c>
      <c r="AV239" s="14" t="s">
        <v>144</v>
      </c>
      <c r="AW239" s="14" t="s">
        <v>31</v>
      </c>
      <c r="AX239" s="14" t="s">
        <v>76</v>
      </c>
      <c r="AY239" s="253" t="s">
        <v>136</v>
      </c>
    </row>
    <row r="240" s="2" customFormat="1" ht="16.5" customHeight="1">
      <c r="A240" s="39"/>
      <c r="B240" s="40"/>
      <c r="C240" s="213" t="s">
        <v>484</v>
      </c>
      <c r="D240" s="213" t="s">
        <v>139</v>
      </c>
      <c r="E240" s="214" t="s">
        <v>470</v>
      </c>
      <c r="F240" s="215" t="s">
        <v>471</v>
      </c>
      <c r="G240" s="216" t="s">
        <v>182</v>
      </c>
      <c r="H240" s="217">
        <v>8</v>
      </c>
      <c r="I240" s="218"/>
      <c r="J240" s="219">
        <f>ROUND(I240*H240,2)</f>
        <v>0</v>
      </c>
      <c r="K240" s="215" t="s">
        <v>278</v>
      </c>
      <c r="L240" s="45"/>
      <c r="M240" s="220" t="s">
        <v>19</v>
      </c>
      <c r="N240" s="221" t="s">
        <v>40</v>
      </c>
      <c r="O240" s="85"/>
      <c r="P240" s="222">
        <f>O240*H240</f>
        <v>0</v>
      </c>
      <c r="Q240" s="222">
        <v>0.144006</v>
      </c>
      <c r="R240" s="222">
        <f>Q240*H240</f>
        <v>1.152048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144</v>
      </c>
      <c r="AT240" s="224" t="s">
        <v>139</v>
      </c>
      <c r="AU240" s="224" t="s">
        <v>78</v>
      </c>
      <c r="AY240" s="18" t="s">
        <v>136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76</v>
      </c>
      <c r="BK240" s="225">
        <f>ROUND(I240*H240,2)</f>
        <v>0</v>
      </c>
      <c r="BL240" s="18" t="s">
        <v>144</v>
      </c>
      <c r="BM240" s="224" t="s">
        <v>808</v>
      </c>
    </row>
    <row r="241" s="2" customFormat="1">
      <c r="A241" s="39"/>
      <c r="B241" s="40"/>
      <c r="C241" s="41"/>
      <c r="D241" s="226" t="s">
        <v>146</v>
      </c>
      <c r="E241" s="41"/>
      <c r="F241" s="227" t="s">
        <v>473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78</v>
      </c>
    </row>
    <row r="242" s="2" customFormat="1">
      <c r="A242" s="39"/>
      <c r="B242" s="40"/>
      <c r="C242" s="41"/>
      <c r="D242" s="277" t="s">
        <v>281</v>
      </c>
      <c r="E242" s="41"/>
      <c r="F242" s="278" t="s">
        <v>474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281</v>
      </c>
      <c r="AU242" s="18" t="s">
        <v>78</v>
      </c>
    </row>
    <row r="243" s="13" customFormat="1">
      <c r="A243" s="13"/>
      <c r="B243" s="232"/>
      <c r="C243" s="233"/>
      <c r="D243" s="226" t="s">
        <v>155</v>
      </c>
      <c r="E243" s="234" t="s">
        <v>19</v>
      </c>
      <c r="F243" s="235" t="s">
        <v>809</v>
      </c>
      <c r="G243" s="233"/>
      <c r="H243" s="236">
        <v>8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155</v>
      </c>
      <c r="AU243" s="242" t="s">
        <v>78</v>
      </c>
      <c r="AV243" s="13" t="s">
        <v>78</v>
      </c>
      <c r="AW243" s="13" t="s">
        <v>31</v>
      </c>
      <c r="AX243" s="13" t="s">
        <v>76</v>
      </c>
      <c r="AY243" s="242" t="s">
        <v>136</v>
      </c>
    </row>
    <row r="244" s="12" customFormat="1" ht="25.92" customHeight="1">
      <c r="A244" s="12"/>
      <c r="B244" s="197"/>
      <c r="C244" s="198"/>
      <c r="D244" s="199" t="s">
        <v>68</v>
      </c>
      <c r="E244" s="200" t="s">
        <v>144</v>
      </c>
      <c r="F244" s="200" t="s">
        <v>476</v>
      </c>
      <c r="G244" s="198"/>
      <c r="H244" s="198"/>
      <c r="I244" s="201"/>
      <c r="J244" s="202">
        <f>BK244</f>
        <v>0</v>
      </c>
      <c r="K244" s="198"/>
      <c r="L244" s="203"/>
      <c r="M244" s="204"/>
      <c r="N244" s="205"/>
      <c r="O244" s="205"/>
      <c r="P244" s="206">
        <f>SUM(P245:P259)</f>
        <v>0</v>
      </c>
      <c r="Q244" s="205"/>
      <c r="R244" s="206">
        <f>SUM(R245:R259)</f>
        <v>36.432260669999998</v>
      </c>
      <c r="S244" s="205"/>
      <c r="T244" s="207">
        <f>SUM(T245:T259)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8" t="s">
        <v>76</v>
      </c>
      <c r="AT244" s="209" t="s">
        <v>68</v>
      </c>
      <c r="AU244" s="209" t="s">
        <v>69</v>
      </c>
      <c r="AY244" s="208" t="s">
        <v>136</v>
      </c>
      <c r="BK244" s="210">
        <f>SUM(BK245:BK259)</f>
        <v>0</v>
      </c>
    </row>
    <row r="245" s="2" customFormat="1" ht="16.5" customHeight="1">
      <c r="A245" s="39"/>
      <c r="B245" s="40"/>
      <c r="C245" s="213" t="s">
        <v>491</v>
      </c>
      <c r="D245" s="213" t="s">
        <v>139</v>
      </c>
      <c r="E245" s="214" t="s">
        <v>478</v>
      </c>
      <c r="F245" s="215" t="s">
        <v>479</v>
      </c>
      <c r="G245" s="216" t="s">
        <v>277</v>
      </c>
      <c r="H245" s="217">
        <v>35.329999999999998</v>
      </c>
      <c r="I245" s="218"/>
      <c r="J245" s="219">
        <f>ROUND(I245*H245,2)</f>
        <v>0</v>
      </c>
      <c r="K245" s="215" t="s">
        <v>278</v>
      </c>
      <c r="L245" s="45"/>
      <c r="M245" s="220" t="s">
        <v>19</v>
      </c>
      <c r="N245" s="221" t="s">
        <v>40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144</v>
      </c>
      <c r="AT245" s="224" t="s">
        <v>139</v>
      </c>
      <c r="AU245" s="224" t="s">
        <v>76</v>
      </c>
      <c r="AY245" s="18" t="s">
        <v>136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76</v>
      </c>
      <c r="BK245" s="225">
        <f>ROUND(I245*H245,2)</f>
        <v>0</v>
      </c>
      <c r="BL245" s="18" t="s">
        <v>144</v>
      </c>
      <c r="BM245" s="224" t="s">
        <v>810</v>
      </c>
    </row>
    <row r="246" s="2" customFormat="1">
      <c r="A246" s="39"/>
      <c r="B246" s="40"/>
      <c r="C246" s="41"/>
      <c r="D246" s="226" t="s">
        <v>146</v>
      </c>
      <c r="E246" s="41"/>
      <c r="F246" s="227" t="s">
        <v>481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146</v>
      </c>
      <c r="AU246" s="18" t="s">
        <v>76</v>
      </c>
    </row>
    <row r="247" s="2" customFormat="1">
      <c r="A247" s="39"/>
      <c r="B247" s="40"/>
      <c r="C247" s="41"/>
      <c r="D247" s="277" t="s">
        <v>281</v>
      </c>
      <c r="E247" s="41"/>
      <c r="F247" s="278" t="s">
        <v>482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281</v>
      </c>
      <c r="AU247" s="18" t="s">
        <v>76</v>
      </c>
    </row>
    <row r="248" s="13" customFormat="1">
      <c r="A248" s="13"/>
      <c r="B248" s="232"/>
      <c r="C248" s="233"/>
      <c r="D248" s="226" t="s">
        <v>155</v>
      </c>
      <c r="E248" s="234" t="s">
        <v>19</v>
      </c>
      <c r="F248" s="235" t="s">
        <v>811</v>
      </c>
      <c r="G248" s="233"/>
      <c r="H248" s="236">
        <v>35.329999999999998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155</v>
      </c>
      <c r="AU248" s="242" t="s">
        <v>76</v>
      </c>
      <c r="AV248" s="13" t="s">
        <v>78</v>
      </c>
      <c r="AW248" s="13" t="s">
        <v>31</v>
      </c>
      <c r="AX248" s="13" t="s">
        <v>76</v>
      </c>
      <c r="AY248" s="242" t="s">
        <v>136</v>
      </c>
    </row>
    <row r="249" s="2" customFormat="1" ht="16.5" customHeight="1">
      <c r="A249" s="39"/>
      <c r="B249" s="40"/>
      <c r="C249" s="213" t="s">
        <v>501</v>
      </c>
      <c r="D249" s="213" t="s">
        <v>139</v>
      </c>
      <c r="E249" s="214" t="s">
        <v>812</v>
      </c>
      <c r="F249" s="215" t="s">
        <v>813</v>
      </c>
      <c r="G249" s="216" t="s">
        <v>277</v>
      </c>
      <c r="H249" s="217">
        <v>8</v>
      </c>
      <c r="I249" s="218"/>
      <c r="J249" s="219">
        <f>ROUND(I249*H249,2)</f>
        <v>0</v>
      </c>
      <c r="K249" s="215" t="s">
        <v>278</v>
      </c>
      <c r="L249" s="45"/>
      <c r="M249" s="220" t="s">
        <v>19</v>
      </c>
      <c r="N249" s="221" t="s">
        <v>40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144</v>
      </c>
      <c r="AT249" s="224" t="s">
        <v>139</v>
      </c>
      <c r="AU249" s="224" t="s">
        <v>76</v>
      </c>
      <c r="AY249" s="18" t="s">
        <v>136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76</v>
      </c>
      <c r="BK249" s="225">
        <f>ROUND(I249*H249,2)</f>
        <v>0</v>
      </c>
      <c r="BL249" s="18" t="s">
        <v>144</v>
      </c>
      <c r="BM249" s="224" t="s">
        <v>814</v>
      </c>
    </row>
    <row r="250" s="2" customFormat="1">
      <c r="A250" s="39"/>
      <c r="B250" s="40"/>
      <c r="C250" s="41"/>
      <c r="D250" s="226" t="s">
        <v>146</v>
      </c>
      <c r="E250" s="41"/>
      <c r="F250" s="227" t="s">
        <v>815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76</v>
      </c>
    </row>
    <row r="251" s="2" customFormat="1">
      <c r="A251" s="39"/>
      <c r="B251" s="40"/>
      <c r="C251" s="41"/>
      <c r="D251" s="277" t="s">
        <v>281</v>
      </c>
      <c r="E251" s="41"/>
      <c r="F251" s="278" t="s">
        <v>816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281</v>
      </c>
      <c r="AU251" s="18" t="s">
        <v>76</v>
      </c>
    </row>
    <row r="252" s="13" customFormat="1">
      <c r="A252" s="13"/>
      <c r="B252" s="232"/>
      <c r="C252" s="233"/>
      <c r="D252" s="226" t="s">
        <v>155</v>
      </c>
      <c r="E252" s="234" t="s">
        <v>19</v>
      </c>
      <c r="F252" s="235" t="s">
        <v>817</v>
      </c>
      <c r="G252" s="233"/>
      <c r="H252" s="236">
        <v>8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155</v>
      </c>
      <c r="AU252" s="242" t="s">
        <v>76</v>
      </c>
      <c r="AV252" s="13" t="s">
        <v>78</v>
      </c>
      <c r="AW252" s="13" t="s">
        <v>31</v>
      </c>
      <c r="AX252" s="13" t="s">
        <v>76</v>
      </c>
      <c r="AY252" s="242" t="s">
        <v>136</v>
      </c>
    </row>
    <row r="253" s="2" customFormat="1" ht="21.75" customHeight="1">
      <c r="A253" s="39"/>
      <c r="B253" s="40"/>
      <c r="C253" s="213" t="s">
        <v>509</v>
      </c>
      <c r="D253" s="213" t="s">
        <v>139</v>
      </c>
      <c r="E253" s="214" t="s">
        <v>492</v>
      </c>
      <c r="F253" s="215" t="s">
        <v>493</v>
      </c>
      <c r="G253" s="216" t="s">
        <v>277</v>
      </c>
      <c r="H253" s="217">
        <v>35.329999999999998</v>
      </c>
      <c r="I253" s="218"/>
      <c r="J253" s="219">
        <f>ROUND(I253*H253,2)</f>
        <v>0</v>
      </c>
      <c r="K253" s="215" t="s">
        <v>278</v>
      </c>
      <c r="L253" s="45"/>
      <c r="M253" s="220" t="s">
        <v>19</v>
      </c>
      <c r="N253" s="221" t="s">
        <v>40</v>
      </c>
      <c r="O253" s="85"/>
      <c r="P253" s="222">
        <f>O253*H253</f>
        <v>0</v>
      </c>
      <c r="Q253" s="222">
        <v>1.031199</v>
      </c>
      <c r="R253" s="222">
        <f>Q253*H253</f>
        <v>36.432260669999998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144</v>
      </c>
      <c r="AT253" s="224" t="s">
        <v>139</v>
      </c>
      <c r="AU253" s="224" t="s">
        <v>76</v>
      </c>
      <c r="AY253" s="18" t="s">
        <v>136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76</v>
      </c>
      <c r="BK253" s="225">
        <f>ROUND(I253*H253,2)</f>
        <v>0</v>
      </c>
      <c r="BL253" s="18" t="s">
        <v>144</v>
      </c>
      <c r="BM253" s="224" t="s">
        <v>818</v>
      </c>
    </row>
    <row r="254" s="2" customFormat="1">
      <c r="A254" s="39"/>
      <c r="B254" s="40"/>
      <c r="C254" s="41"/>
      <c r="D254" s="226" t="s">
        <v>146</v>
      </c>
      <c r="E254" s="41"/>
      <c r="F254" s="227" t="s">
        <v>495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146</v>
      </c>
      <c r="AU254" s="18" t="s">
        <v>76</v>
      </c>
    </row>
    <row r="255" s="2" customFormat="1">
      <c r="A255" s="39"/>
      <c r="B255" s="40"/>
      <c r="C255" s="41"/>
      <c r="D255" s="277" t="s">
        <v>281</v>
      </c>
      <c r="E255" s="41"/>
      <c r="F255" s="278" t="s">
        <v>496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281</v>
      </c>
      <c r="AU255" s="18" t="s">
        <v>76</v>
      </c>
    </row>
    <row r="256" s="13" customFormat="1">
      <c r="A256" s="13"/>
      <c r="B256" s="232"/>
      <c r="C256" s="233"/>
      <c r="D256" s="226" t="s">
        <v>155</v>
      </c>
      <c r="E256" s="234" t="s">
        <v>19</v>
      </c>
      <c r="F256" s="235" t="s">
        <v>819</v>
      </c>
      <c r="G256" s="233"/>
      <c r="H256" s="236">
        <v>1.9199999999999999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155</v>
      </c>
      <c r="AU256" s="242" t="s">
        <v>76</v>
      </c>
      <c r="AV256" s="13" t="s">
        <v>78</v>
      </c>
      <c r="AW256" s="13" t="s">
        <v>31</v>
      </c>
      <c r="AX256" s="13" t="s">
        <v>69</v>
      </c>
      <c r="AY256" s="242" t="s">
        <v>136</v>
      </c>
    </row>
    <row r="257" s="13" customFormat="1">
      <c r="A257" s="13"/>
      <c r="B257" s="232"/>
      <c r="C257" s="233"/>
      <c r="D257" s="226" t="s">
        <v>155</v>
      </c>
      <c r="E257" s="234" t="s">
        <v>19</v>
      </c>
      <c r="F257" s="235" t="s">
        <v>820</v>
      </c>
      <c r="G257" s="233"/>
      <c r="H257" s="236">
        <v>8.4600000000000009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155</v>
      </c>
      <c r="AU257" s="242" t="s">
        <v>76</v>
      </c>
      <c r="AV257" s="13" t="s">
        <v>78</v>
      </c>
      <c r="AW257" s="13" t="s">
        <v>31</v>
      </c>
      <c r="AX257" s="13" t="s">
        <v>69</v>
      </c>
      <c r="AY257" s="242" t="s">
        <v>136</v>
      </c>
    </row>
    <row r="258" s="13" customFormat="1">
      <c r="A258" s="13"/>
      <c r="B258" s="232"/>
      <c r="C258" s="233"/>
      <c r="D258" s="226" t="s">
        <v>155</v>
      </c>
      <c r="E258" s="234" t="s">
        <v>19</v>
      </c>
      <c r="F258" s="235" t="s">
        <v>821</v>
      </c>
      <c r="G258" s="233"/>
      <c r="H258" s="236">
        <v>24.949999999999999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155</v>
      </c>
      <c r="AU258" s="242" t="s">
        <v>76</v>
      </c>
      <c r="AV258" s="13" t="s">
        <v>78</v>
      </c>
      <c r="AW258" s="13" t="s">
        <v>31</v>
      </c>
      <c r="AX258" s="13" t="s">
        <v>69</v>
      </c>
      <c r="AY258" s="242" t="s">
        <v>136</v>
      </c>
    </row>
    <row r="259" s="14" customFormat="1">
      <c r="A259" s="14"/>
      <c r="B259" s="243"/>
      <c r="C259" s="244"/>
      <c r="D259" s="226" t="s">
        <v>155</v>
      </c>
      <c r="E259" s="245" t="s">
        <v>19</v>
      </c>
      <c r="F259" s="246" t="s">
        <v>157</v>
      </c>
      <c r="G259" s="244"/>
      <c r="H259" s="247">
        <v>35.329999999999998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155</v>
      </c>
      <c r="AU259" s="253" t="s">
        <v>76</v>
      </c>
      <c r="AV259" s="14" t="s">
        <v>144</v>
      </c>
      <c r="AW259" s="14" t="s">
        <v>31</v>
      </c>
      <c r="AX259" s="14" t="s">
        <v>76</v>
      </c>
      <c r="AY259" s="253" t="s">
        <v>136</v>
      </c>
    </row>
    <row r="260" s="12" customFormat="1" ht="25.92" customHeight="1">
      <c r="A260" s="12"/>
      <c r="B260" s="197"/>
      <c r="C260" s="198"/>
      <c r="D260" s="199" t="s">
        <v>68</v>
      </c>
      <c r="E260" s="200" t="s">
        <v>499</v>
      </c>
      <c r="F260" s="200" t="s">
        <v>500</v>
      </c>
      <c r="G260" s="198"/>
      <c r="H260" s="198"/>
      <c r="I260" s="201"/>
      <c r="J260" s="202">
        <f>BK260</f>
        <v>0</v>
      </c>
      <c r="K260" s="198"/>
      <c r="L260" s="203"/>
      <c r="M260" s="204"/>
      <c r="N260" s="205"/>
      <c r="O260" s="205"/>
      <c r="P260" s="206">
        <f>SUM(P261:P283)</f>
        <v>0</v>
      </c>
      <c r="Q260" s="205"/>
      <c r="R260" s="206">
        <f>SUM(R261:R283)</f>
        <v>0.058999999999999997</v>
      </c>
      <c r="S260" s="205"/>
      <c r="T260" s="207">
        <f>SUM(T261:T283)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8" t="s">
        <v>76</v>
      </c>
      <c r="AT260" s="209" t="s">
        <v>68</v>
      </c>
      <c r="AU260" s="209" t="s">
        <v>69</v>
      </c>
      <c r="AY260" s="208" t="s">
        <v>136</v>
      </c>
      <c r="BK260" s="210">
        <f>SUM(BK261:BK283)</f>
        <v>0</v>
      </c>
    </row>
    <row r="261" s="2" customFormat="1" ht="16.5" customHeight="1">
      <c r="A261" s="39"/>
      <c r="B261" s="40"/>
      <c r="C261" s="213" t="s">
        <v>514</v>
      </c>
      <c r="D261" s="213" t="s">
        <v>139</v>
      </c>
      <c r="E261" s="214" t="s">
        <v>502</v>
      </c>
      <c r="F261" s="215" t="s">
        <v>503</v>
      </c>
      <c r="G261" s="216" t="s">
        <v>277</v>
      </c>
      <c r="H261" s="217">
        <v>57.759</v>
      </c>
      <c r="I261" s="218"/>
      <c r="J261" s="219">
        <f>ROUND(I261*H261,2)</f>
        <v>0</v>
      </c>
      <c r="K261" s="215" t="s">
        <v>278</v>
      </c>
      <c r="L261" s="45"/>
      <c r="M261" s="220" t="s">
        <v>19</v>
      </c>
      <c r="N261" s="221" t="s">
        <v>40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144</v>
      </c>
      <c r="AT261" s="224" t="s">
        <v>139</v>
      </c>
      <c r="AU261" s="224" t="s">
        <v>76</v>
      </c>
      <c r="AY261" s="18" t="s">
        <v>136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76</v>
      </c>
      <c r="BK261" s="225">
        <f>ROUND(I261*H261,2)</f>
        <v>0</v>
      </c>
      <c r="BL261" s="18" t="s">
        <v>144</v>
      </c>
      <c r="BM261" s="224" t="s">
        <v>822</v>
      </c>
    </row>
    <row r="262" s="2" customFormat="1">
      <c r="A262" s="39"/>
      <c r="B262" s="40"/>
      <c r="C262" s="41"/>
      <c r="D262" s="226" t="s">
        <v>146</v>
      </c>
      <c r="E262" s="41"/>
      <c r="F262" s="227" t="s">
        <v>505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76</v>
      </c>
    </row>
    <row r="263" s="2" customFormat="1">
      <c r="A263" s="39"/>
      <c r="B263" s="40"/>
      <c r="C263" s="41"/>
      <c r="D263" s="277" t="s">
        <v>281</v>
      </c>
      <c r="E263" s="41"/>
      <c r="F263" s="278" t="s">
        <v>506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281</v>
      </c>
      <c r="AU263" s="18" t="s">
        <v>76</v>
      </c>
    </row>
    <row r="264" s="13" customFormat="1">
      <c r="A264" s="13"/>
      <c r="B264" s="232"/>
      <c r="C264" s="233"/>
      <c r="D264" s="226" t="s">
        <v>155</v>
      </c>
      <c r="E264" s="234" t="s">
        <v>19</v>
      </c>
      <c r="F264" s="235" t="s">
        <v>823</v>
      </c>
      <c r="G264" s="233"/>
      <c r="H264" s="236">
        <v>15.723000000000001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155</v>
      </c>
      <c r="AU264" s="242" t="s">
        <v>76</v>
      </c>
      <c r="AV264" s="13" t="s">
        <v>78</v>
      </c>
      <c r="AW264" s="13" t="s">
        <v>31</v>
      </c>
      <c r="AX264" s="13" t="s">
        <v>69</v>
      </c>
      <c r="AY264" s="242" t="s">
        <v>136</v>
      </c>
    </row>
    <row r="265" s="13" customFormat="1">
      <c r="A265" s="13"/>
      <c r="B265" s="232"/>
      <c r="C265" s="233"/>
      <c r="D265" s="226" t="s">
        <v>155</v>
      </c>
      <c r="E265" s="234" t="s">
        <v>19</v>
      </c>
      <c r="F265" s="235" t="s">
        <v>824</v>
      </c>
      <c r="G265" s="233"/>
      <c r="H265" s="236">
        <v>42.036000000000001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155</v>
      </c>
      <c r="AU265" s="242" t="s">
        <v>76</v>
      </c>
      <c r="AV265" s="13" t="s">
        <v>78</v>
      </c>
      <c r="AW265" s="13" t="s">
        <v>31</v>
      </c>
      <c r="AX265" s="13" t="s">
        <v>69</v>
      </c>
      <c r="AY265" s="242" t="s">
        <v>136</v>
      </c>
    </row>
    <row r="266" s="14" customFormat="1">
      <c r="A266" s="14"/>
      <c r="B266" s="243"/>
      <c r="C266" s="244"/>
      <c r="D266" s="226" t="s">
        <v>155</v>
      </c>
      <c r="E266" s="245" t="s">
        <v>19</v>
      </c>
      <c r="F266" s="246" t="s">
        <v>157</v>
      </c>
      <c r="G266" s="244"/>
      <c r="H266" s="247">
        <v>57.759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155</v>
      </c>
      <c r="AU266" s="253" t="s">
        <v>76</v>
      </c>
      <c r="AV266" s="14" t="s">
        <v>144</v>
      </c>
      <c r="AW266" s="14" t="s">
        <v>31</v>
      </c>
      <c r="AX266" s="14" t="s">
        <v>76</v>
      </c>
      <c r="AY266" s="253" t="s">
        <v>136</v>
      </c>
    </row>
    <row r="267" s="2" customFormat="1" ht="16.5" customHeight="1">
      <c r="A267" s="39"/>
      <c r="B267" s="40"/>
      <c r="C267" s="254" t="s">
        <v>523</v>
      </c>
      <c r="D267" s="254" t="s">
        <v>186</v>
      </c>
      <c r="E267" s="255" t="s">
        <v>510</v>
      </c>
      <c r="F267" s="256" t="s">
        <v>511</v>
      </c>
      <c r="G267" s="257" t="s">
        <v>221</v>
      </c>
      <c r="H267" s="258">
        <v>0.019</v>
      </c>
      <c r="I267" s="259"/>
      <c r="J267" s="260">
        <f>ROUND(I267*H267,2)</f>
        <v>0</v>
      </c>
      <c r="K267" s="256" t="s">
        <v>278</v>
      </c>
      <c r="L267" s="261"/>
      <c r="M267" s="262" t="s">
        <v>19</v>
      </c>
      <c r="N267" s="263" t="s">
        <v>40</v>
      </c>
      <c r="O267" s="85"/>
      <c r="P267" s="222">
        <f>O267*H267</f>
        <v>0</v>
      </c>
      <c r="Q267" s="222">
        <v>1</v>
      </c>
      <c r="R267" s="222">
        <f>Q267*H267</f>
        <v>0.019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185</v>
      </c>
      <c r="AT267" s="224" t="s">
        <v>186</v>
      </c>
      <c r="AU267" s="224" t="s">
        <v>76</v>
      </c>
      <c r="AY267" s="18" t="s">
        <v>136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76</v>
      </c>
      <c r="BK267" s="225">
        <f>ROUND(I267*H267,2)</f>
        <v>0</v>
      </c>
      <c r="BL267" s="18" t="s">
        <v>144</v>
      </c>
      <c r="BM267" s="224" t="s">
        <v>825</v>
      </c>
    </row>
    <row r="268" s="2" customFormat="1">
      <c r="A268" s="39"/>
      <c r="B268" s="40"/>
      <c r="C268" s="41"/>
      <c r="D268" s="226" t="s">
        <v>146</v>
      </c>
      <c r="E268" s="41"/>
      <c r="F268" s="227" t="s">
        <v>511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76</v>
      </c>
    </row>
    <row r="269" s="2" customFormat="1">
      <c r="A269" s="39"/>
      <c r="B269" s="40"/>
      <c r="C269" s="41"/>
      <c r="D269" s="226" t="s">
        <v>153</v>
      </c>
      <c r="E269" s="41"/>
      <c r="F269" s="231" t="s">
        <v>513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153</v>
      </c>
      <c r="AU269" s="18" t="s">
        <v>76</v>
      </c>
    </row>
    <row r="270" s="2" customFormat="1" ht="16.5" customHeight="1">
      <c r="A270" s="39"/>
      <c r="B270" s="40"/>
      <c r="C270" s="213" t="s">
        <v>528</v>
      </c>
      <c r="D270" s="213" t="s">
        <v>139</v>
      </c>
      <c r="E270" s="214" t="s">
        <v>515</v>
      </c>
      <c r="F270" s="215" t="s">
        <v>516</v>
      </c>
      <c r="G270" s="216" t="s">
        <v>277</v>
      </c>
      <c r="H270" s="217">
        <v>115.518</v>
      </c>
      <c r="I270" s="218"/>
      <c r="J270" s="219">
        <f>ROUND(I270*H270,2)</f>
        <v>0</v>
      </c>
      <c r="K270" s="215" t="s">
        <v>278</v>
      </c>
      <c r="L270" s="45"/>
      <c r="M270" s="220" t="s">
        <v>19</v>
      </c>
      <c r="N270" s="221" t="s">
        <v>40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144</v>
      </c>
      <c r="AT270" s="224" t="s">
        <v>139</v>
      </c>
      <c r="AU270" s="224" t="s">
        <v>76</v>
      </c>
      <c r="AY270" s="18" t="s">
        <v>136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76</v>
      </c>
      <c r="BK270" s="225">
        <f>ROUND(I270*H270,2)</f>
        <v>0</v>
      </c>
      <c r="BL270" s="18" t="s">
        <v>144</v>
      </c>
      <c r="BM270" s="224" t="s">
        <v>826</v>
      </c>
    </row>
    <row r="271" s="2" customFormat="1">
      <c r="A271" s="39"/>
      <c r="B271" s="40"/>
      <c r="C271" s="41"/>
      <c r="D271" s="226" t="s">
        <v>146</v>
      </c>
      <c r="E271" s="41"/>
      <c r="F271" s="227" t="s">
        <v>518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146</v>
      </c>
      <c r="AU271" s="18" t="s">
        <v>76</v>
      </c>
    </row>
    <row r="272" s="2" customFormat="1">
      <c r="A272" s="39"/>
      <c r="B272" s="40"/>
      <c r="C272" s="41"/>
      <c r="D272" s="277" t="s">
        <v>281</v>
      </c>
      <c r="E272" s="41"/>
      <c r="F272" s="278" t="s">
        <v>519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281</v>
      </c>
      <c r="AU272" s="18" t="s">
        <v>76</v>
      </c>
    </row>
    <row r="273" s="15" customFormat="1">
      <c r="A273" s="15"/>
      <c r="B273" s="264"/>
      <c r="C273" s="265"/>
      <c r="D273" s="226" t="s">
        <v>155</v>
      </c>
      <c r="E273" s="266" t="s">
        <v>19</v>
      </c>
      <c r="F273" s="267" t="s">
        <v>520</v>
      </c>
      <c r="G273" s="265"/>
      <c r="H273" s="266" t="s">
        <v>19</v>
      </c>
      <c r="I273" s="268"/>
      <c r="J273" s="265"/>
      <c r="K273" s="265"/>
      <c r="L273" s="269"/>
      <c r="M273" s="270"/>
      <c r="N273" s="271"/>
      <c r="O273" s="271"/>
      <c r="P273" s="271"/>
      <c r="Q273" s="271"/>
      <c r="R273" s="271"/>
      <c r="S273" s="271"/>
      <c r="T273" s="272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3" t="s">
        <v>155</v>
      </c>
      <c r="AU273" s="273" t="s">
        <v>76</v>
      </c>
      <c r="AV273" s="15" t="s">
        <v>76</v>
      </c>
      <c r="AW273" s="15" t="s">
        <v>31</v>
      </c>
      <c r="AX273" s="15" t="s">
        <v>69</v>
      </c>
      <c r="AY273" s="273" t="s">
        <v>136</v>
      </c>
    </row>
    <row r="274" s="13" customFormat="1">
      <c r="A274" s="13"/>
      <c r="B274" s="232"/>
      <c r="C274" s="233"/>
      <c r="D274" s="226" t="s">
        <v>155</v>
      </c>
      <c r="E274" s="234" t="s">
        <v>19</v>
      </c>
      <c r="F274" s="235" t="s">
        <v>827</v>
      </c>
      <c r="G274" s="233"/>
      <c r="H274" s="236">
        <v>31.446000000000002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155</v>
      </c>
      <c r="AU274" s="242" t="s">
        <v>76</v>
      </c>
      <c r="AV274" s="13" t="s">
        <v>78</v>
      </c>
      <c r="AW274" s="13" t="s">
        <v>31</v>
      </c>
      <c r="AX274" s="13" t="s">
        <v>69</v>
      </c>
      <c r="AY274" s="242" t="s">
        <v>136</v>
      </c>
    </row>
    <row r="275" s="13" customFormat="1">
      <c r="A275" s="13"/>
      <c r="B275" s="232"/>
      <c r="C275" s="233"/>
      <c r="D275" s="226" t="s">
        <v>155</v>
      </c>
      <c r="E275" s="234" t="s">
        <v>19</v>
      </c>
      <c r="F275" s="235" t="s">
        <v>828</v>
      </c>
      <c r="G275" s="233"/>
      <c r="H275" s="236">
        <v>84.072000000000003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155</v>
      </c>
      <c r="AU275" s="242" t="s">
        <v>76</v>
      </c>
      <c r="AV275" s="13" t="s">
        <v>78</v>
      </c>
      <c r="AW275" s="13" t="s">
        <v>31</v>
      </c>
      <c r="AX275" s="13" t="s">
        <v>69</v>
      </c>
      <c r="AY275" s="242" t="s">
        <v>136</v>
      </c>
    </row>
    <row r="276" s="14" customFormat="1">
      <c r="A276" s="14"/>
      <c r="B276" s="243"/>
      <c r="C276" s="244"/>
      <c r="D276" s="226" t="s">
        <v>155</v>
      </c>
      <c r="E276" s="245" t="s">
        <v>19</v>
      </c>
      <c r="F276" s="246" t="s">
        <v>157</v>
      </c>
      <c r="G276" s="244"/>
      <c r="H276" s="247">
        <v>115.518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155</v>
      </c>
      <c r="AU276" s="253" t="s">
        <v>76</v>
      </c>
      <c r="AV276" s="14" t="s">
        <v>144</v>
      </c>
      <c r="AW276" s="14" t="s">
        <v>31</v>
      </c>
      <c r="AX276" s="14" t="s">
        <v>76</v>
      </c>
      <c r="AY276" s="253" t="s">
        <v>136</v>
      </c>
    </row>
    <row r="277" s="2" customFormat="1" ht="16.5" customHeight="1">
      <c r="A277" s="39"/>
      <c r="B277" s="40"/>
      <c r="C277" s="254" t="s">
        <v>381</v>
      </c>
      <c r="D277" s="254" t="s">
        <v>186</v>
      </c>
      <c r="E277" s="255" t="s">
        <v>524</v>
      </c>
      <c r="F277" s="256" t="s">
        <v>525</v>
      </c>
      <c r="G277" s="257" t="s">
        <v>221</v>
      </c>
      <c r="H277" s="258">
        <v>0.040000000000000001</v>
      </c>
      <c r="I277" s="259"/>
      <c r="J277" s="260">
        <f>ROUND(I277*H277,2)</f>
        <v>0</v>
      </c>
      <c r="K277" s="256" t="s">
        <v>278</v>
      </c>
      <c r="L277" s="261"/>
      <c r="M277" s="262" t="s">
        <v>19</v>
      </c>
      <c r="N277" s="263" t="s">
        <v>40</v>
      </c>
      <c r="O277" s="85"/>
      <c r="P277" s="222">
        <f>O277*H277</f>
        <v>0</v>
      </c>
      <c r="Q277" s="222">
        <v>1</v>
      </c>
      <c r="R277" s="222">
        <f>Q277*H277</f>
        <v>0.040000000000000001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185</v>
      </c>
      <c r="AT277" s="224" t="s">
        <v>186</v>
      </c>
      <c r="AU277" s="224" t="s">
        <v>76</v>
      </c>
      <c r="AY277" s="18" t="s">
        <v>136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76</v>
      </c>
      <c r="BK277" s="225">
        <f>ROUND(I277*H277,2)</f>
        <v>0</v>
      </c>
      <c r="BL277" s="18" t="s">
        <v>144</v>
      </c>
      <c r="BM277" s="224" t="s">
        <v>829</v>
      </c>
    </row>
    <row r="278" s="2" customFormat="1">
      <c r="A278" s="39"/>
      <c r="B278" s="40"/>
      <c r="C278" s="41"/>
      <c r="D278" s="226" t="s">
        <v>146</v>
      </c>
      <c r="E278" s="41"/>
      <c r="F278" s="227" t="s">
        <v>525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76</v>
      </c>
    </row>
    <row r="279" s="2" customFormat="1">
      <c r="A279" s="39"/>
      <c r="B279" s="40"/>
      <c r="C279" s="41"/>
      <c r="D279" s="226" t="s">
        <v>153</v>
      </c>
      <c r="E279" s="41"/>
      <c r="F279" s="231" t="s">
        <v>527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153</v>
      </c>
      <c r="AU279" s="18" t="s">
        <v>76</v>
      </c>
    </row>
    <row r="280" s="2" customFormat="1" ht="16.5" customHeight="1">
      <c r="A280" s="39"/>
      <c r="B280" s="40"/>
      <c r="C280" s="213" t="s">
        <v>542</v>
      </c>
      <c r="D280" s="213" t="s">
        <v>139</v>
      </c>
      <c r="E280" s="214" t="s">
        <v>529</v>
      </c>
      <c r="F280" s="215" t="s">
        <v>530</v>
      </c>
      <c r="G280" s="216" t="s">
        <v>221</v>
      </c>
      <c r="H280" s="217">
        <v>0.058999999999999997</v>
      </c>
      <c r="I280" s="218"/>
      <c r="J280" s="219">
        <f>ROUND(I280*H280,2)</f>
        <v>0</v>
      </c>
      <c r="K280" s="215" t="s">
        <v>278</v>
      </c>
      <c r="L280" s="45"/>
      <c r="M280" s="220" t="s">
        <v>19</v>
      </c>
      <c r="N280" s="221" t="s">
        <v>40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225</v>
      </c>
      <c r="AT280" s="224" t="s">
        <v>139</v>
      </c>
      <c r="AU280" s="224" t="s">
        <v>76</v>
      </c>
      <c r="AY280" s="18" t="s">
        <v>136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76</v>
      </c>
      <c r="BK280" s="225">
        <f>ROUND(I280*H280,2)</f>
        <v>0</v>
      </c>
      <c r="BL280" s="18" t="s">
        <v>225</v>
      </c>
      <c r="BM280" s="224" t="s">
        <v>830</v>
      </c>
    </row>
    <row r="281" s="2" customFormat="1">
      <c r="A281" s="39"/>
      <c r="B281" s="40"/>
      <c r="C281" s="41"/>
      <c r="D281" s="226" t="s">
        <v>146</v>
      </c>
      <c r="E281" s="41"/>
      <c r="F281" s="227" t="s">
        <v>532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76</v>
      </c>
    </row>
    <row r="282" s="2" customFormat="1">
      <c r="A282" s="39"/>
      <c r="B282" s="40"/>
      <c r="C282" s="41"/>
      <c r="D282" s="277" t="s">
        <v>281</v>
      </c>
      <c r="E282" s="41"/>
      <c r="F282" s="278" t="s">
        <v>533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281</v>
      </c>
      <c r="AU282" s="18" t="s">
        <v>76</v>
      </c>
    </row>
    <row r="283" s="13" customFormat="1">
      <c r="A283" s="13"/>
      <c r="B283" s="232"/>
      <c r="C283" s="233"/>
      <c r="D283" s="226" t="s">
        <v>155</v>
      </c>
      <c r="E283" s="234" t="s">
        <v>19</v>
      </c>
      <c r="F283" s="235" t="s">
        <v>831</v>
      </c>
      <c r="G283" s="233"/>
      <c r="H283" s="236">
        <v>0.058999999999999997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155</v>
      </c>
      <c r="AU283" s="242" t="s">
        <v>76</v>
      </c>
      <c r="AV283" s="13" t="s">
        <v>78</v>
      </c>
      <c r="AW283" s="13" t="s">
        <v>31</v>
      </c>
      <c r="AX283" s="13" t="s">
        <v>76</v>
      </c>
      <c r="AY283" s="242" t="s">
        <v>136</v>
      </c>
    </row>
    <row r="284" s="12" customFormat="1" ht="25.92" customHeight="1">
      <c r="A284" s="12"/>
      <c r="B284" s="197"/>
      <c r="C284" s="198"/>
      <c r="D284" s="199" t="s">
        <v>68</v>
      </c>
      <c r="E284" s="200" t="s">
        <v>190</v>
      </c>
      <c r="F284" s="200" t="s">
        <v>535</v>
      </c>
      <c r="G284" s="198"/>
      <c r="H284" s="198"/>
      <c r="I284" s="201"/>
      <c r="J284" s="202">
        <f>BK284</f>
        <v>0</v>
      </c>
      <c r="K284" s="198"/>
      <c r="L284" s="203"/>
      <c r="M284" s="204"/>
      <c r="N284" s="205"/>
      <c r="O284" s="205"/>
      <c r="P284" s="206">
        <f>SUM(P285:P322)</f>
        <v>0</v>
      </c>
      <c r="Q284" s="205"/>
      <c r="R284" s="206">
        <f>SUM(R285:R322)</f>
        <v>21.246794999999999</v>
      </c>
      <c r="S284" s="205"/>
      <c r="T284" s="207">
        <f>SUM(T285:T322)</f>
        <v>10.418559999999999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76</v>
      </c>
      <c r="AT284" s="209" t="s">
        <v>68</v>
      </c>
      <c r="AU284" s="209" t="s">
        <v>69</v>
      </c>
      <c r="AY284" s="208" t="s">
        <v>136</v>
      </c>
      <c r="BK284" s="210">
        <f>SUM(BK285:BK322)</f>
        <v>0</v>
      </c>
    </row>
    <row r="285" s="2" customFormat="1" ht="16.5" customHeight="1">
      <c r="A285" s="39"/>
      <c r="B285" s="40"/>
      <c r="C285" s="254" t="s">
        <v>547</v>
      </c>
      <c r="D285" s="254" t="s">
        <v>186</v>
      </c>
      <c r="E285" s="255" t="s">
        <v>536</v>
      </c>
      <c r="F285" s="256" t="s">
        <v>537</v>
      </c>
      <c r="G285" s="257" t="s">
        <v>538</v>
      </c>
      <c r="H285" s="258">
        <v>1</v>
      </c>
      <c r="I285" s="259"/>
      <c r="J285" s="260">
        <f>ROUND(I285*H285,2)</f>
        <v>0</v>
      </c>
      <c r="K285" s="256" t="s">
        <v>19</v>
      </c>
      <c r="L285" s="261"/>
      <c r="M285" s="262" t="s">
        <v>19</v>
      </c>
      <c r="N285" s="263" t="s">
        <v>40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185</v>
      </c>
      <c r="AT285" s="224" t="s">
        <v>186</v>
      </c>
      <c r="AU285" s="224" t="s">
        <v>76</v>
      </c>
      <c r="AY285" s="18" t="s">
        <v>136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76</v>
      </c>
      <c r="BK285" s="225">
        <f>ROUND(I285*H285,2)</f>
        <v>0</v>
      </c>
      <c r="BL285" s="18" t="s">
        <v>144</v>
      </c>
      <c r="BM285" s="224" t="s">
        <v>832</v>
      </c>
    </row>
    <row r="286" s="2" customFormat="1">
      <c r="A286" s="39"/>
      <c r="B286" s="40"/>
      <c r="C286" s="41"/>
      <c r="D286" s="226" t="s">
        <v>146</v>
      </c>
      <c r="E286" s="41"/>
      <c r="F286" s="227" t="s">
        <v>540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76</v>
      </c>
    </row>
    <row r="287" s="13" customFormat="1">
      <c r="A287" s="13"/>
      <c r="B287" s="232"/>
      <c r="C287" s="233"/>
      <c r="D287" s="226" t="s">
        <v>155</v>
      </c>
      <c r="E287" s="234" t="s">
        <v>19</v>
      </c>
      <c r="F287" s="235" t="s">
        <v>541</v>
      </c>
      <c r="G287" s="233"/>
      <c r="H287" s="236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155</v>
      </c>
      <c r="AU287" s="242" t="s">
        <v>76</v>
      </c>
      <c r="AV287" s="13" t="s">
        <v>78</v>
      </c>
      <c r="AW287" s="13" t="s">
        <v>31</v>
      </c>
      <c r="AX287" s="13" t="s">
        <v>76</v>
      </c>
      <c r="AY287" s="242" t="s">
        <v>136</v>
      </c>
    </row>
    <row r="288" s="2" customFormat="1" ht="16.5" customHeight="1">
      <c r="A288" s="39"/>
      <c r="B288" s="40"/>
      <c r="C288" s="213" t="s">
        <v>554</v>
      </c>
      <c r="D288" s="213" t="s">
        <v>139</v>
      </c>
      <c r="E288" s="214" t="s">
        <v>543</v>
      </c>
      <c r="F288" s="215" t="s">
        <v>19</v>
      </c>
      <c r="G288" s="216" t="s">
        <v>384</v>
      </c>
      <c r="H288" s="217">
        <v>40.259999999999998</v>
      </c>
      <c r="I288" s="218"/>
      <c r="J288" s="219">
        <f>ROUND(I288*H288,2)</f>
        <v>0</v>
      </c>
      <c r="K288" s="215" t="s">
        <v>19</v>
      </c>
      <c r="L288" s="45"/>
      <c r="M288" s="220" t="s">
        <v>19</v>
      </c>
      <c r="N288" s="221" t="s">
        <v>40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144</v>
      </c>
      <c r="AT288" s="224" t="s">
        <v>139</v>
      </c>
      <c r="AU288" s="224" t="s">
        <v>76</v>
      </c>
      <c r="AY288" s="18" t="s">
        <v>136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76</v>
      </c>
      <c r="BK288" s="225">
        <f>ROUND(I288*H288,2)</f>
        <v>0</v>
      </c>
      <c r="BL288" s="18" t="s">
        <v>144</v>
      </c>
      <c r="BM288" s="224" t="s">
        <v>833</v>
      </c>
    </row>
    <row r="289" s="2" customFormat="1">
      <c r="A289" s="39"/>
      <c r="B289" s="40"/>
      <c r="C289" s="41"/>
      <c r="D289" s="226" t="s">
        <v>146</v>
      </c>
      <c r="E289" s="41"/>
      <c r="F289" s="227" t="s">
        <v>545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76</v>
      </c>
    </row>
    <row r="290" s="13" customFormat="1">
      <c r="A290" s="13"/>
      <c r="B290" s="232"/>
      <c r="C290" s="233"/>
      <c r="D290" s="226" t="s">
        <v>155</v>
      </c>
      <c r="E290" s="234" t="s">
        <v>19</v>
      </c>
      <c r="F290" s="235" t="s">
        <v>834</v>
      </c>
      <c r="G290" s="233"/>
      <c r="H290" s="236">
        <v>40.259999999999998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155</v>
      </c>
      <c r="AU290" s="242" t="s">
        <v>76</v>
      </c>
      <c r="AV290" s="13" t="s">
        <v>78</v>
      </c>
      <c r="AW290" s="13" t="s">
        <v>31</v>
      </c>
      <c r="AX290" s="13" t="s">
        <v>76</v>
      </c>
      <c r="AY290" s="242" t="s">
        <v>136</v>
      </c>
    </row>
    <row r="291" s="2" customFormat="1" ht="16.5" customHeight="1">
      <c r="A291" s="39"/>
      <c r="B291" s="40"/>
      <c r="C291" s="213" t="s">
        <v>560</v>
      </c>
      <c r="D291" s="213" t="s">
        <v>139</v>
      </c>
      <c r="E291" s="214" t="s">
        <v>548</v>
      </c>
      <c r="F291" s="215" t="s">
        <v>549</v>
      </c>
      <c r="G291" s="216" t="s">
        <v>277</v>
      </c>
      <c r="H291" s="217">
        <v>28</v>
      </c>
      <c r="I291" s="218"/>
      <c r="J291" s="219">
        <f>ROUND(I291*H291,2)</f>
        <v>0</v>
      </c>
      <c r="K291" s="215" t="s">
        <v>278</v>
      </c>
      <c r="L291" s="45"/>
      <c r="M291" s="220" t="s">
        <v>19</v>
      </c>
      <c r="N291" s="221" t="s">
        <v>40</v>
      </c>
      <c r="O291" s="85"/>
      <c r="P291" s="222">
        <f>O291*H291</f>
        <v>0</v>
      </c>
      <c r="Q291" s="222">
        <v>0.18906999999999999</v>
      </c>
      <c r="R291" s="222">
        <f>Q291*H291</f>
        <v>5.2939599999999993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144</v>
      </c>
      <c r="AT291" s="224" t="s">
        <v>139</v>
      </c>
      <c r="AU291" s="224" t="s">
        <v>76</v>
      </c>
      <c r="AY291" s="18" t="s">
        <v>136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76</v>
      </c>
      <c r="BK291" s="225">
        <f>ROUND(I291*H291,2)</f>
        <v>0</v>
      </c>
      <c r="BL291" s="18" t="s">
        <v>144</v>
      </c>
      <c r="BM291" s="224" t="s">
        <v>835</v>
      </c>
    </row>
    <row r="292" s="2" customFormat="1">
      <c r="A292" s="39"/>
      <c r="B292" s="40"/>
      <c r="C292" s="41"/>
      <c r="D292" s="226" t="s">
        <v>146</v>
      </c>
      <c r="E292" s="41"/>
      <c r="F292" s="227" t="s">
        <v>551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76</v>
      </c>
    </row>
    <row r="293" s="2" customFormat="1">
      <c r="A293" s="39"/>
      <c r="B293" s="40"/>
      <c r="C293" s="41"/>
      <c r="D293" s="277" t="s">
        <v>281</v>
      </c>
      <c r="E293" s="41"/>
      <c r="F293" s="278" t="s">
        <v>552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281</v>
      </c>
      <c r="AU293" s="18" t="s">
        <v>76</v>
      </c>
    </row>
    <row r="294" s="13" customFormat="1">
      <c r="A294" s="13"/>
      <c r="B294" s="232"/>
      <c r="C294" s="233"/>
      <c r="D294" s="226" t="s">
        <v>155</v>
      </c>
      <c r="E294" s="234" t="s">
        <v>19</v>
      </c>
      <c r="F294" s="235" t="s">
        <v>836</v>
      </c>
      <c r="G294" s="233"/>
      <c r="H294" s="236">
        <v>28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155</v>
      </c>
      <c r="AU294" s="242" t="s">
        <v>76</v>
      </c>
      <c r="AV294" s="13" t="s">
        <v>78</v>
      </c>
      <c r="AW294" s="13" t="s">
        <v>31</v>
      </c>
      <c r="AX294" s="13" t="s">
        <v>76</v>
      </c>
      <c r="AY294" s="242" t="s">
        <v>136</v>
      </c>
    </row>
    <row r="295" s="2" customFormat="1" ht="16.5" customHeight="1">
      <c r="A295" s="39"/>
      <c r="B295" s="40"/>
      <c r="C295" s="213" t="s">
        <v>568</v>
      </c>
      <c r="D295" s="213" t="s">
        <v>139</v>
      </c>
      <c r="E295" s="214" t="s">
        <v>555</v>
      </c>
      <c r="F295" s="215" t="s">
        <v>556</v>
      </c>
      <c r="G295" s="216" t="s">
        <v>182</v>
      </c>
      <c r="H295" s="217">
        <v>1</v>
      </c>
      <c r="I295" s="218"/>
      <c r="J295" s="219">
        <f>ROUND(I295*H295,2)</f>
        <v>0</v>
      </c>
      <c r="K295" s="215" t="s">
        <v>278</v>
      </c>
      <c r="L295" s="45"/>
      <c r="M295" s="220" t="s">
        <v>19</v>
      </c>
      <c r="N295" s="221" t="s">
        <v>40</v>
      </c>
      <c r="O295" s="85"/>
      <c r="P295" s="222">
        <f>O295*H295</f>
        <v>0</v>
      </c>
      <c r="Q295" s="222">
        <v>0.0064850000000000003</v>
      </c>
      <c r="R295" s="222">
        <f>Q295*H295</f>
        <v>0.0064850000000000003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144</v>
      </c>
      <c r="AT295" s="224" t="s">
        <v>139</v>
      </c>
      <c r="AU295" s="224" t="s">
        <v>76</v>
      </c>
      <c r="AY295" s="18" t="s">
        <v>136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76</v>
      </c>
      <c r="BK295" s="225">
        <f>ROUND(I295*H295,2)</f>
        <v>0</v>
      </c>
      <c r="BL295" s="18" t="s">
        <v>144</v>
      </c>
      <c r="BM295" s="224" t="s">
        <v>837</v>
      </c>
    </row>
    <row r="296" s="2" customFormat="1">
      <c r="A296" s="39"/>
      <c r="B296" s="40"/>
      <c r="C296" s="41"/>
      <c r="D296" s="226" t="s">
        <v>146</v>
      </c>
      <c r="E296" s="41"/>
      <c r="F296" s="227" t="s">
        <v>558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76</v>
      </c>
    </row>
    <row r="297" s="2" customFormat="1">
      <c r="A297" s="39"/>
      <c r="B297" s="40"/>
      <c r="C297" s="41"/>
      <c r="D297" s="277" t="s">
        <v>281</v>
      </c>
      <c r="E297" s="41"/>
      <c r="F297" s="278" t="s">
        <v>559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281</v>
      </c>
      <c r="AU297" s="18" t="s">
        <v>76</v>
      </c>
    </row>
    <row r="298" s="13" customFormat="1">
      <c r="A298" s="13"/>
      <c r="B298" s="232"/>
      <c r="C298" s="233"/>
      <c r="D298" s="226" t="s">
        <v>155</v>
      </c>
      <c r="E298" s="234" t="s">
        <v>19</v>
      </c>
      <c r="F298" s="235" t="s">
        <v>76</v>
      </c>
      <c r="G298" s="233"/>
      <c r="H298" s="236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155</v>
      </c>
      <c r="AU298" s="242" t="s">
        <v>76</v>
      </c>
      <c r="AV298" s="13" t="s">
        <v>78</v>
      </c>
      <c r="AW298" s="13" t="s">
        <v>31</v>
      </c>
      <c r="AX298" s="13" t="s">
        <v>76</v>
      </c>
      <c r="AY298" s="242" t="s">
        <v>136</v>
      </c>
    </row>
    <row r="299" s="2" customFormat="1" ht="16.5" customHeight="1">
      <c r="A299" s="39"/>
      <c r="B299" s="40"/>
      <c r="C299" s="213" t="s">
        <v>573</v>
      </c>
      <c r="D299" s="213" t="s">
        <v>139</v>
      </c>
      <c r="E299" s="214" t="s">
        <v>838</v>
      </c>
      <c r="F299" s="215" t="s">
        <v>839</v>
      </c>
      <c r="G299" s="216" t="s">
        <v>150</v>
      </c>
      <c r="H299" s="217">
        <v>2.5600000000000001</v>
      </c>
      <c r="I299" s="218"/>
      <c r="J299" s="219">
        <f>ROUND(I299*H299,2)</f>
        <v>0</v>
      </c>
      <c r="K299" s="215" t="s">
        <v>278</v>
      </c>
      <c r="L299" s="45"/>
      <c r="M299" s="220" t="s">
        <v>19</v>
      </c>
      <c r="N299" s="221" t="s">
        <v>40</v>
      </c>
      <c r="O299" s="85"/>
      <c r="P299" s="222">
        <f>O299*H299</f>
        <v>0</v>
      </c>
      <c r="Q299" s="222">
        <v>0.12</v>
      </c>
      <c r="R299" s="222">
        <f>Q299*H299</f>
        <v>0.30719999999999997</v>
      </c>
      <c r="S299" s="222">
        <v>2.2000000000000002</v>
      </c>
      <c r="T299" s="223">
        <f>S299*H299</f>
        <v>5.6320000000000006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144</v>
      </c>
      <c r="AT299" s="224" t="s">
        <v>139</v>
      </c>
      <c r="AU299" s="224" t="s">
        <v>76</v>
      </c>
      <c r="AY299" s="18" t="s">
        <v>136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76</v>
      </c>
      <c r="BK299" s="225">
        <f>ROUND(I299*H299,2)</f>
        <v>0</v>
      </c>
      <c r="BL299" s="18" t="s">
        <v>144</v>
      </c>
      <c r="BM299" s="224" t="s">
        <v>840</v>
      </c>
    </row>
    <row r="300" s="2" customFormat="1">
      <c r="A300" s="39"/>
      <c r="B300" s="40"/>
      <c r="C300" s="41"/>
      <c r="D300" s="226" t="s">
        <v>146</v>
      </c>
      <c r="E300" s="41"/>
      <c r="F300" s="227" t="s">
        <v>841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146</v>
      </c>
      <c r="AU300" s="18" t="s">
        <v>76</v>
      </c>
    </row>
    <row r="301" s="2" customFormat="1">
      <c r="A301" s="39"/>
      <c r="B301" s="40"/>
      <c r="C301" s="41"/>
      <c r="D301" s="277" t="s">
        <v>281</v>
      </c>
      <c r="E301" s="41"/>
      <c r="F301" s="278" t="s">
        <v>842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281</v>
      </c>
      <c r="AU301" s="18" t="s">
        <v>76</v>
      </c>
    </row>
    <row r="302" s="13" customFormat="1">
      <c r="A302" s="13"/>
      <c r="B302" s="232"/>
      <c r="C302" s="233"/>
      <c r="D302" s="226" t="s">
        <v>155</v>
      </c>
      <c r="E302" s="234" t="s">
        <v>19</v>
      </c>
      <c r="F302" s="235" t="s">
        <v>843</v>
      </c>
      <c r="G302" s="233"/>
      <c r="H302" s="236">
        <v>2.5600000000000001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155</v>
      </c>
      <c r="AU302" s="242" t="s">
        <v>76</v>
      </c>
      <c r="AV302" s="13" t="s">
        <v>78</v>
      </c>
      <c r="AW302" s="13" t="s">
        <v>31</v>
      </c>
      <c r="AX302" s="13" t="s">
        <v>76</v>
      </c>
      <c r="AY302" s="242" t="s">
        <v>136</v>
      </c>
    </row>
    <row r="303" s="2" customFormat="1" ht="16.5" customHeight="1">
      <c r="A303" s="39"/>
      <c r="B303" s="40"/>
      <c r="C303" s="213" t="s">
        <v>578</v>
      </c>
      <c r="D303" s="213" t="s">
        <v>139</v>
      </c>
      <c r="E303" s="214" t="s">
        <v>561</v>
      </c>
      <c r="F303" s="215" t="s">
        <v>562</v>
      </c>
      <c r="G303" s="216" t="s">
        <v>563</v>
      </c>
      <c r="H303" s="217">
        <v>6.3200000000000003</v>
      </c>
      <c r="I303" s="218"/>
      <c r="J303" s="219">
        <f>ROUND(I303*H303,2)</f>
        <v>0</v>
      </c>
      <c r="K303" s="215" t="s">
        <v>278</v>
      </c>
      <c r="L303" s="45"/>
      <c r="M303" s="220" t="s">
        <v>19</v>
      </c>
      <c r="N303" s="221" t="s">
        <v>40</v>
      </c>
      <c r="O303" s="85"/>
      <c r="P303" s="222">
        <f>O303*H303</f>
        <v>0</v>
      </c>
      <c r="Q303" s="222">
        <v>0</v>
      </c>
      <c r="R303" s="222">
        <f>Q303*H303</f>
        <v>0</v>
      </c>
      <c r="S303" s="222">
        <v>0.753</v>
      </c>
      <c r="T303" s="223">
        <f>S303*H303</f>
        <v>4.7589600000000001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144</v>
      </c>
      <c r="AT303" s="224" t="s">
        <v>139</v>
      </c>
      <c r="AU303" s="224" t="s">
        <v>76</v>
      </c>
      <c r="AY303" s="18" t="s">
        <v>136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76</v>
      </c>
      <c r="BK303" s="225">
        <f>ROUND(I303*H303,2)</f>
        <v>0</v>
      </c>
      <c r="BL303" s="18" t="s">
        <v>144</v>
      </c>
      <c r="BM303" s="224" t="s">
        <v>844</v>
      </c>
    </row>
    <row r="304" s="2" customFormat="1">
      <c r="A304" s="39"/>
      <c r="B304" s="40"/>
      <c r="C304" s="41"/>
      <c r="D304" s="226" t="s">
        <v>146</v>
      </c>
      <c r="E304" s="41"/>
      <c r="F304" s="227" t="s">
        <v>565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76</v>
      </c>
    </row>
    <row r="305" s="2" customFormat="1">
      <c r="A305" s="39"/>
      <c r="B305" s="40"/>
      <c r="C305" s="41"/>
      <c r="D305" s="277" t="s">
        <v>281</v>
      </c>
      <c r="E305" s="41"/>
      <c r="F305" s="278" t="s">
        <v>566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281</v>
      </c>
      <c r="AU305" s="18" t="s">
        <v>76</v>
      </c>
    </row>
    <row r="306" s="13" customFormat="1">
      <c r="A306" s="13"/>
      <c r="B306" s="232"/>
      <c r="C306" s="233"/>
      <c r="D306" s="226" t="s">
        <v>155</v>
      </c>
      <c r="E306" s="234" t="s">
        <v>19</v>
      </c>
      <c r="F306" s="235" t="s">
        <v>845</v>
      </c>
      <c r="G306" s="233"/>
      <c r="H306" s="236">
        <v>6.3200000000000003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155</v>
      </c>
      <c r="AU306" s="242" t="s">
        <v>76</v>
      </c>
      <c r="AV306" s="13" t="s">
        <v>78</v>
      </c>
      <c r="AW306" s="13" t="s">
        <v>31</v>
      </c>
      <c r="AX306" s="13" t="s">
        <v>76</v>
      </c>
      <c r="AY306" s="242" t="s">
        <v>136</v>
      </c>
    </row>
    <row r="307" s="2" customFormat="1" ht="16.5" customHeight="1">
      <c r="A307" s="39"/>
      <c r="B307" s="40"/>
      <c r="C307" s="254" t="s">
        <v>584</v>
      </c>
      <c r="D307" s="254" t="s">
        <v>186</v>
      </c>
      <c r="E307" s="255" t="s">
        <v>569</v>
      </c>
      <c r="F307" s="256" t="s">
        <v>570</v>
      </c>
      <c r="G307" s="257" t="s">
        <v>182</v>
      </c>
      <c r="H307" s="258">
        <v>6</v>
      </c>
      <c r="I307" s="259"/>
      <c r="J307" s="260">
        <f>ROUND(I307*H307,2)</f>
        <v>0</v>
      </c>
      <c r="K307" s="256" t="s">
        <v>19</v>
      </c>
      <c r="L307" s="261"/>
      <c r="M307" s="262" t="s">
        <v>19</v>
      </c>
      <c r="N307" s="263" t="s">
        <v>40</v>
      </c>
      <c r="O307" s="85"/>
      <c r="P307" s="222">
        <f>O307*H307</f>
        <v>0</v>
      </c>
      <c r="Q307" s="222">
        <v>1.8109999999999999</v>
      </c>
      <c r="R307" s="222">
        <f>Q307*H307</f>
        <v>10.866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185</v>
      </c>
      <c r="AT307" s="224" t="s">
        <v>186</v>
      </c>
      <c r="AU307" s="224" t="s">
        <v>76</v>
      </c>
      <c r="AY307" s="18" t="s">
        <v>136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76</v>
      </c>
      <c r="BK307" s="225">
        <f>ROUND(I307*H307,2)</f>
        <v>0</v>
      </c>
      <c r="BL307" s="18" t="s">
        <v>144</v>
      </c>
      <c r="BM307" s="224" t="s">
        <v>846</v>
      </c>
    </row>
    <row r="308" s="2" customFormat="1">
      <c r="A308" s="39"/>
      <c r="B308" s="40"/>
      <c r="C308" s="41"/>
      <c r="D308" s="226" t="s">
        <v>146</v>
      </c>
      <c r="E308" s="41"/>
      <c r="F308" s="227" t="s">
        <v>570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146</v>
      </c>
      <c r="AU308" s="18" t="s">
        <v>76</v>
      </c>
    </row>
    <row r="309" s="13" customFormat="1">
      <c r="A309" s="13"/>
      <c r="B309" s="232"/>
      <c r="C309" s="233"/>
      <c r="D309" s="226" t="s">
        <v>155</v>
      </c>
      <c r="E309" s="234" t="s">
        <v>19</v>
      </c>
      <c r="F309" s="235" t="s">
        <v>847</v>
      </c>
      <c r="G309" s="233"/>
      <c r="H309" s="236">
        <v>6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155</v>
      </c>
      <c r="AU309" s="242" t="s">
        <v>76</v>
      </c>
      <c r="AV309" s="13" t="s">
        <v>78</v>
      </c>
      <c r="AW309" s="13" t="s">
        <v>31</v>
      </c>
      <c r="AX309" s="13" t="s">
        <v>76</v>
      </c>
      <c r="AY309" s="242" t="s">
        <v>136</v>
      </c>
    </row>
    <row r="310" s="2" customFormat="1" ht="16.5" customHeight="1">
      <c r="A310" s="39"/>
      <c r="B310" s="40"/>
      <c r="C310" s="254" t="s">
        <v>593</v>
      </c>
      <c r="D310" s="254" t="s">
        <v>186</v>
      </c>
      <c r="E310" s="255" t="s">
        <v>574</v>
      </c>
      <c r="F310" s="256" t="s">
        <v>575</v>
      </c>
      <c r="G310" s="257" t="s">
        <v>182</v>
      </c>
      <c r="H310" s="258">
        <v>1</v>
      </c>
      <c r="I310" s="259"/>
      <c r="J310" s="260">
        <f>ROUND(I310*H310,2)</f>
        <v>0</v>
      </c>
      <c r="K310" s="256" t="s">
        <v>19</v>
      </c>
      <c r="L310" s="261"/>
      <c r="M310" s="262" t="s">
        <v>19</v>
      </c>
      <c r="N310" s="263" t="s">
        <v>40</v>
      </c>
      <c r="O310" s="85"/>
      <c r="P310" s="222">
        <f>O310*H310</f>
        <v>0</v>
      </c>
      <c r="Q310" s="222">
        <v>2.347</v>
      </c>
      <c r="R310" s="222">
        <f>Q310*H310</f>
        <v>2.347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185</v>
      </c>
      <c r="AT310" s="224" t="s">
        <v>186</v>
      </c>
      <c r="AU310" s="224" t="s">
        <v>76</v>
      </c>
      <c r="AY310" s="18" t="s">
        <v>136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76</v>
      </c>
      <c r="BK310" s="225">
        <f>ROUND(I310*H310,2)</f>
        <v>0</v>
      </c>
      <c r="BL310" s="18" t="s">
        <v>144</v>
      </c>
      <c r="BM310" s="224" t="s">
        <v>848</v>
      </c>
    </row>
    <row r="311" s="2" customFormat="1">
      <c r="A311" s="39"/>
      <c r="B311" s="40"/>
      <c r="C311" s="41"/>
      <c r="D311" s="226" t="s">
        <v>146</v>
      </c>
      <c r="E311" s="41"/>
      <c r="F311" s="227" t="s">
        <v>577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76</v>
      </c>
    </row>
    <row r="312" s="13" customFormat="1">
      <c r="A312" s="13"/>
      <c r="B312" s="232"/>
      <c r="C312" s="233"/>
      <c r="D312" s="226" t="s">
        <v>155</v>
      </c>
      <c r="E312" s="234" t="s">
        <v>19</v>
      </c>
      <c r="F312" s="235" t="s">
        <v>76</v>
      </c>
      <c r="G312" s="233"/>
      <c r="H312" s="236">
        <v>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155</v>
      </c>
      <c r="AU312" s="242" t="s">
        <v>76</v>
      </c>
      <c r="AV312" s="13" t="s">
        <v>78</v>
      </c>
      <c r="AW312" s="13" t="s">
        <v>31</v>
      </c>
      <c r="AX312" s="13" t="s">
        <v>76</v>
      </c>
      <c r="AY312" s="242" t="s">
        <v>136</v>
      </c>
    </row>
    <row r="313" s="2" customFormat="1" ht="16.5" customHeight="1">
      <c r="A313" s="39"/>
      <c r="B313" s="40"/>
      <c r="C313" s="254" t="s">
        <v>602</v>
      </c>
      <c r="D313" s="254" t="s">
        <v>186</v>
      </c>
      <c r="E313" s="255" t="s">
        <v>579</v>
      </c>
      <c r="F313" s="256" t="s">
        <v>575</v>
      </c>
      <c r="G313" s="257" t="s">
        <v>182</v>
      </c>
      <c r="H313" s="258">
        <v>1</v>
      </c>
      <c r="I313" s="259"/>
      <c r="J313" s="260">
        <f>ROUND(I313*H313,2)</f>
        <v>0</v>
      </c>
      <c r="K313" s="256" t="s">
        <v>19</v>
      </c>
      <c r="L313" s="261"/>
      <c r="M313" s="262" t="s">
        <v>19</v>
      </c>
      <c r="N313" s="263" t="s">
        <v>40</v>
      </c>
      <c r="O313" s="85"/>
      <c r="P313" s="222">
        <f>O313*H313</f>
        <v>0</v>
      </c>
      <c r="Q313" s="222">
        <v>2.347</v>
      </c>
      <c r="R313" s="222">
        <f>Q313*H313</f>
        <v>2.347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185</v>
      </c>
      <c r="AT313" s="224" t="s">
        <v>186</v>
      </c>
      <c r="AU313" s="224" t="s">
        <v>76</v>
      </c>
      <c r="AY313" s="18" t="s">
        <v>136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76</v>
      </c>
      <c r="BK313" s="225">
        <f>ROUND(I313*H313,2)</f>
        <v>0</v>
      </c>
      <c r="BL313" s="18" t="s">
        <v>144</v>
      </c>
      <c r="BM313" s="224" t="s">
        <v>849</v>
      </c>
    </row>
    <row r="314" s="2" customFormat="1">
      <c r="A314" s="39"/>
      <c r="B314" s="40"/>
      <c r="C314" s="41"/>
      <c r="D314" s="226" t="s">
        <v>146</v>
      </c>
      <c r="E314" s="41"/>
      <c r="F314" s="227" t="s">
        <v>581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146</v>
      </c>
      <c r="AU314" s="18" t="s">
        <v>76</v>
      </c>
    </row>
    <row r="315" s="13" customFormat="1">
      <c r="A315" s="13"/>
      <c r="B315" s="232"/>
      <c r="C315" s="233"/>
      <c r="D315" s="226" t="s">
        <v>155</v>
      </c>
      <c r="E315" s="234" t="s">
        <v>19</v>
      </c>
      <c r="F315" s="235" t="s">
        <v>76</v>
      </c>
      <c r="G315" s="233"/>
      <c r="H315" s="236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155</v>
      </c>
      <c r="AU315" s="242" t="s">
        <v>76</v>
      </c>
      <c r="AV315" s="13" t="s">
        <v>78</v>
      </c>
      <c r="AW315" s="13" t="s">
        <v>31</v>
      </c>
      <c r="AX315" s="13" t="s">
        <v>76</v>
      </c>
      <c r="AY315" s="242" t="s">
        <v>136</v>
      </c>
    </row>
    <row r="316" s="2" customFormat="1" ht="21.75" customHeight="1">
      <c r="A316" s="39"/>
      <c r="B316" s="40"/>
      <c r="C316" s="213" t="s">
        <v>608</v>
      </c>
      <c r="D316" s="213" t="s">
        <v>139</v>
      </c>
      <c r="E316" s="214" t="s">
        <v>850</v>
      </c>
      <c r="F316" s="215" t="s">
        <v>851</v>
      </c>
      <c r="G316" s="216" t="s">
        <v>563</v>
      </c>
      <c r="H316" s="217">
        <v>13.800000000000001</v>
      </c>
      <c r="I316" s="218"/>
      <c r="J316" s="219">
        <f>ROUND(I316*H316,2)</f>
        <v>0</v>
      </c>
      <c r="K316" s="215" t="s">
        <v>278</v>
      </c>
      <c r="L316" s="45"/>
      <c r="M316" s="220" t="s">
        <v>19</v>
      </c>
      <c r="N316" s="221" t="s">
        <v>40</v>
      </c>
      <c r="O316" s="85"/>
      <c r="P316" s="222">
        <f>O316*H316</f>
        <v>0</v>
      </c>
      <c r="Q316" s="222">
        <v>0.00175</v>
      </c>
      <c r="R316" s="222">
        <f>Q316*H316</f>
        <v>0.024150000000000001</v>
      </c>
      <c r="S316" s="222">
        <v>0.002</v>
      </c>
      <c r="T316" s="223">
        <f>S316*H316</f>
        <v>0.027600000000000003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144</v>
      </c>
      <c r="AT316" s="224" t="s">
        <v>139</v>
      </c>
      <c r="AU316" s="224" t="s">
        <v>76</v>
      </c>
      <c r="AY316" s="18" t="s">
        <v>136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76</v>
      </c>
      <c r="BK316" s="225">
        <f>ROUND(I316*H316,2)</f>
        <v>0</v>
      </c>
      <c r="BL316" s="18" t="s">
        <v>144</v>
      </c>
      <c r="BM316" s="224" t="s">
        <v>852</v>
      </c>
    </row>
    <row r="317" s="2" customFormat="1">
      <c r="A317" s="39"/>
      <c r="B317" s="40"/>
      <c r="C317" s="41"/>
      <c r="D317" s="226" t="s">
        <v>146</v>
      </c>
      <c r="E317" s="41"/>
      <c r="F317" s="227" t="s">
        <v>853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76</v>
      </c>
    </row>
    <row r="318" s="2" customFormat="1">
      <c r="A318" s="39"/>
      <c r="B318" s="40"/>
      <c r="C318" s="41"/>
      <c r="D318" s="277" t="s">
        <v>281</v>
      </c>
      <c r="E318" s="41"/>
      <c r="F318" s="278" t="s">
        <v>854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281</v>
      </c>
      <c r="AU318" s="18" t="s">
        <v>76</v>
      </c>
    </row>
    <row r="319" s="13" customFormat="1">
      <c r="A319" s="13"/>
      <c r="B319" s="232"/>
      <c r="C319" s="233"/>
      <c r="D319" s="226" t="s">
        <v>155</v>
      </c>
      <c r="E319" s="234" t="s">
        <v>19</v>
      </c>
      <c r="F319" s="235" t="s">
        <v>855</v>
      </c>
      <c r="G319" s="233"/>
      <c r="H319" s="236">
        <v>13.800000000000001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155</v>
      </c>
      <c r="AU319" s="242" t="s">
        <v>76</v>
      </c>
      <c r="AV319" s="13" t="s">
        <v>78</v>
      </c>
      <c r="AW319" s="13" t="s">
        <v>31</v>
      </c>
      <c r="AX319" s="13" t="s">
        <v>76</v>
      </c>
      <c r="AY319" s="242" t="s">
        <v>136</v>
      </c>
    </row>
    <row r="320" s="2" customFormat="1" ht="16.5" customHeight="1">
      <c r="A320" s="39"/>
      <c r="B320" s="40"/>
      <c r="C320" s="254" t="s">
        <v>614</v>
      </c>
      <c r="D320" s="254" t="s">
        <v>186</v>
      </c>
      <c r="E320" s="255" t="s">
        <v>856</v>
      </c>
      <c r="F320" s="256" t="s">
        <v>857</v>
      </c>
      <c r="G320" s="257" t="s">
        <v>221</v>
      </c>
      <c r="H320" s="258">
        <v>0.055</v>
      </c>
      <c r="I320" s="259"/>
      <c r="J320" s="260">
        <f>ROUND(I320*H320,2)</f>
        <v>0</v>
      </c>
      <c r="K320" s="256" t="s">
        <v>278</v>
      </c>
      <c r="L320" s="261"/>
      <c r="M320" s="262" t="s">
        <v>19</v>
      </c>
      <c r="N320" s="263" t="s">
        <v>40</v>
      </c>
      <c r="O320" s="85"/>
      <c r="P320" s="222">
        <f>O320*H320</f>
        <v>0</v>
      </c>
      <c r="Q320" s="222">
        <v>1</v>
      </c>
      <c r="R320" s="222">
        <f>Q320*H320</f>
        <v>0.055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185</v>
      </c>
      <c r="AT320" s="224" t="s">
        <v>186</v>
      </c>
      <c r="AU320" s="224" t="s">
        <v>76</v>
      </c>
      <c r="AY320" s="18" t="s">
        <v>136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76</v>
      </c>
      <c r="BK320" s="225">
        <f>ROUND(I320*H320,2)</f>
        <v>0</v>
      </c>
      <c r="BL320" s="18" t="s">
        <v>144</v>
      </c>
      <c r="BM320" s="224" t="s">
        <v>858</v>
      </c>
    </row>
    <row r="321" s="2" customFormat="1">
      <c r="A321" s="39"/>
      <c r="B321" s="40"/>
      <c r="C321" s="41"/>
      <c r="D321" s="226" t="s">
        <v>146</v>
      </c>
      <c r="E321" s="41"/>
      <c r="F321" s="227" t="s">
        <v>857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76</v>
      </c>
    </row>
    <row r="322" s="13" customFormat="1">
      <c r="A322" s="13"/>
      <c r="B322" s="232"/>
      <c r="C322" s="233"/>
      <c r="D322" s="226" t="s">
        <v>155</v>
      </c>
      <c r="E322" s="233"/>
      <c r="F322" s="235" t="s">
        <v>859</v>
      </c>
      <c r="G322" s="233"/>
      <c r="H322" s="236">
        <v>0.055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155</v>
      </c>
      <c r="AU322" s="242" t="s">
        <v>76</v>
      </c>
      <c r="AV322" s="13" t="s">
        <v>78</v>
      </c>
      <c r="AW322" s="13" t="s">
        <v>4</v>
      </c>
      <c r="AX322" s="13" t="s">
        <v>76</v>
      </c>
      <c r="AY322" s="242" t="s">
        <v>136</v>
      </c>
    </row>
    <row r="323" s="12" customFormat="1" ht="25.92" customHeight="1">
      <c r="A323" s="12"/>
      <c r="B323" s="197"/>
      <c r="C323" s="198"/>
      <c r="D323" s="199" t="s">
        <v>68</v>
      </c>
      <c r="E323" s="200" t="s">
        <v>591</v>
      </c>
      <c r="F323" s="200" t="s">
        <v>592</v>
      </c>
      <c r="G323" s="198"/>
      <c r="H323" s="198"/>
      <c r="I323" s="201"/>
      <c r="J323" s="202">
        <f>BK323</f>
        <v>0</v>
      </c>
      <c r="K323" s="198"/>
      <c r="L323" s="203"/>
      <c r="M323" s="204"/>
      <c r="N323" s="205"/>
      <c r="O323" s="205"/>
      <c r="P323" s="206">
        <f>SUM(P324:P327)</f>
        <v>0</v>
      </c>
      <c r="Q323" s="205"/>
      <c r="R323" s="206">
        <f>SUM(R324:R327)</f>
        <v>0.022176000000000001</v>
      </c>
      <c r="S323" s="205"/>
      <c r="T323" s="207">
        <f>SUM(T324:T327)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8" t="s">
        <v>76</v>
      </c>
      <c r="AT323" s="209" t="s">
        <v>68</v>
      </c>
      <c r="AU323" s="209" t="s">
        <v>69</v>
      </c>
      <c r="AY323" s="208" t="s">
        <v>136</v>
      </c>
      <c r="BK323" s="210">
        <f>SUM(BK324:BK327)</f>
        <v>0</v>
      </c>
    </row>
    <row r="324" s="2" customFormat="1" ht="16.5" customHeight="1">
      <c r="A324" s="39"/>
      <c r="B324" s="40"/>
      <c r="C324" s="213" t="s">
        <v>620</v>
      </c>
      <c r="D324" s="213" t="s">
        <v>139</v>
      </c>
      <c r="E324" s="214" t="s">
        <v>594</v>
      </c>
      <c r="F324" s="215" t="s">
        <v>595</v>
      </c>
      <c r="G324" s="216" t="s">
        <v>182</v>
      </c>
      <c r="H324" s="217">
        <v>8</v>
      </c>
      <c r="I324" s="218"/>
      <c r="J324" s="219">
        <f>ROUND(I324*H324,2)</f>
        <v>0</v>
      </c>
      <c r="K324" s="215" t="s">
        <v>278</v>
      </c>
      <c r="L324" s="45"/>
      <c r="M324" s="220" t="s">
        <v>19</v>
      </c>
      <c r="N324" s="221" t="s">
        <v>40</v>
      </c>
      <c r="O324" s="85"/>
      <c r="P324" s="222">
        <f>O324*H324</f>
        <v>0</v>
      </c>
      <c r="Q324" s="222">
        <v>0.0027720000000000002</v>
      </c>
      <c r="R324" s="222">
        <f>Q324*H324</f>
        <v>0.022176000000000001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144</v>
      </c>
      <c r="AT324" s="224" t="s">
        <v>139</v>
      </c>
      <c r="AU324" s="224" t="s">
        <v>76</v>
      </c>
      <c r="AY324" s="18" t="s">
        <v>136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76</v>
      </c>
      <c r="BK324" s="225">
        <f>ROUND(I324*H324,2)</f>
        <v>0</v>
      </c>
      <c r="BL324" s="18" t="s">
        <v>144</v>
      </c>
      <c r="BM324" s="224" t="s">
        <v>860</v>
      </c>
    </row>
    <row r="325" s="2" customFormat="1">
      <c r="A325" s="39"/>
      <c r="B325" s="40"/>
      <c r="C325" s="41"/>
      <c r="D325" s="226" t="s">
        <v>146</v>
      </c>
      <c r="E325" s="41"/>
      <c r="F325" s="227" t="s">
        <v>597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146</v>
      </c>
      <c r="AU325" s="18" t="s">
        <v>76</v>
      </c>
    </row>
    <row r="326" s="2" customFormat="1">
      <c r="A326" s="39"/>
      <c r="B326" s="40"/>
      <c r="C326" s="41"/>
      <c r="D326" s="277" t="s">
        <v>281</v>
      </c>
      <c r="E326" s="41"/>
      <c r="F326" s="278" t="s">
        <v>598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281</v>
      </c>
      <c r="AU326" s="18" t="s">
        <v>76</v>
      </c>
    </row>
    <row r="327" s="13" customFormat="1">
      <c r="A327" s="13"/>
      <c r="B327" s="232"/>
      <c r="C327" s="233"/>
      <c r="D327" s="226" t="s">
        <v>155</v>
      </c>
      <c r="E327" s="234" t="s">
        <v>19</v>
      </c>
      <c r="F327" s="235" t="s">
        <v>861</v>
      </c>
      <c r="G327" s="233"/>
      <c r="H327" s="236">
        <v>8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155</v>
      </c>
      <c r="AU327" s="242" t="s">
        <v>76</v>
      </c>
      <c r="AV327" s="13" t="s">
        <v>78</v>
      </c>
      <c r="AW327" s="13" t="s">
        <v>31</v>
      </c>
      <c r="AX327" s="13" t="s">
        <v>76</v>
      </c>
      <c r="AY327" s="242" t="s">
        <v>136</v>
      </c>
    </row>
    <row r="328" s="12" customFormat="1" ht="25.92" customHeight="1">
      <c r="A328" s="12"/>
      <c r="B328" s="197"/>
      <c r="C328" s="198"/>
      <c r="D328" s="199" t="s">
        <v>68</v>
      </c>
      <c r="E328" s="200" t="s">
        <v>600</v>
      </c>
      <c r="F328" s="200" t="s">
        <v>601</v>
      </c>
      <c r="G328" s="198"/>
      <c r="H328" s="198"/>
      <c r="I328" s="201"/>
      <c r="J328" s="202">
        <f>BK328</f>
        <v>0</v>
      </c>
      <c r="K328" s="198"/>
      <c r="L328" s="203"/>
      <c r="M328" s="204"/>
      <c r="N328" s="205"/>
      <c r="O328" s="205"/>
      <c r="P328" s="206">
        <f>SUM(P329:P348)</f>
        <v>0</v>
      </c>
      <c r="Q328" s="205"/>
      <c r="R328" s="206">
        <f>SUM(R329:R348)</f>
        <v>0</v>
      </c>
      <c r="S328" s="205"/>
      <c r="T328" s="207">
        <f>SUM(T329:T348)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76</v>
      </c>
      <c r="AT328" s="209" t="s">
        <v>68</v>
      </c>
      <c r="AU328" s="209" t="s">
        <v>69</v>
      </c>
      <c r="AY328" s="208" t="s">
        <v>136</v>
      </c>
      <c r="BK328" s="210">
        <f>SUM(BK329:BK348)</f>
        <v>0</v>
      </c>
    </row>
    <row r="329" s="2" customFormat="1" ht="16.5" customHeight="1">
      <c r="A329" s="39"/>
      <c r="B329" s="40"/>
      <c r="C329" s="213" t="s">
        <v>627</v>
      </c>
      <c r="D329" s="213" t="s">
        <v>139</v>
      </c>
      <c r="E329" s="214" t="s">
        <v>603</v>
      </c>
      <c r="F329" s="215" t="s">
        <v>604</v>
      </c>
      <c r="G329" s="216" t="s">
        <v>221</v>
      </c>
      <c r="H329" s="217">
        <v>10.419000000000001</v>
      </c>
      <c r="I329" s="218"/>
      <c r="J329" s="219">
        <f>ROUND(I329*H329,2)</f>
        <v>0</v>
      </c>
      <c r="K329" s="215" t="s">
        <v>278</v>
      </c>
      <c r="L329" s="45"/>
      <c r="M329" s="220" t="s">
        <v>19</v>
      </c>
      <c r="N329" s="221" t="s">
        <v>40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144</v>
      </c>
      <c r="AT329" s="224" t="s">
        <v>139</v>
      </c>
      <c r="AU329" s="224" t="s">
        <v>76</v>
      </c>
      <c r="AY329" s="18" t="s">
        <v>136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76</v>
      </c>
      <c r="BK329" s="225">
        <f>ROUND(I329*H329,2)</f>
        <v>0</v>
      </c>
      <c r="BL329" s="18" t="s">
        <v>144</v>
      </c>
      <c r="BM329" s="224" t="s">
        <v>862</v>
      </c>
    </row>
    <row r="330" s="2" customFormat="1">
      <c r="A330" s="39"/>
      <c r="B330" s="40"/>
      <c r="C330" s="41"/>
      <c r="D330" s="226" t="s">
        <v>146</v>
      </c>
      <c r="E330" s="41"/>
      <c r="F330" s="227" t="s">
        <v>606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76</v>
      </c>
    </row>
    <row r="331" s="2" customFormat="1">
      <c r="A331" s="39"/>
      <c r="B331" s="40"/>
      <c r="C331" s="41"/>
      <c r="D331" s="277" t="s">
        <v>281</v>
      </c>
      <c r="E331" s="41"/>
      <c r="F331" s="278" t="s">
        <v>607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281</v>
      </c>
      <c r="AU331" s="18" t="s">
        <v>76</v>
      </c>
    </row>
    <row r="332" s="2" customFormat="1" ht="16.5" customHeight="1">
      <c r="A332" s="39"/>
      <c r="B332" s="40"/>
      <c r="C332" s="213" t="s">
        <v>633</v>
      </c>
      <c r="D332" s="213" t="s">
        <v>139</v>
      </c>
      <c r="E332" s="214" t="s">
        <v>609</v>
      </c>
      <c r="F332" s="215" t="s">
        <v>610</v>
      </c>
      <c r="G332" s="216" t="s">
        <v>221</v>
      </c>
      <c r="H332" s="217">
        <v>10.419000000000001</v>
      </c>
      <c r="I332" s="218"/>
      <c r="J332" s="219">
        <f>ROUND(I332*H332,2)</f>
        <v>0</v>
      </c>
      <c r="K332" s="215" t="s">
        <v>278</v>
      </c>
      <c r="L332" s="45"/>
      <c r="M332" s="220" t="s">
        <v>19</v>
      </c>
      <c r="N332" s="221" t="s">
        <v>40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144</v>
      </c>
      <c r="AT332" s="224" t="s">
        <v>139</v>
      </c>
      <c r="AU332" s="224" t="s">
        <v>76</v>
      </c>
      <c r="AY332" s="18" t="s">
        <v>136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76</v>
      </c>
      <c r="BK332" s="225">
        <f>ROUND(I332*H332,2)</f>
        <v>0</v>
      </c>
      <c r="BL332" s="18" t="s">
        <v>144</v>
      </c>
      <c r="BM332" s="224" t="s">
        <v>863</v>
      </c>
    </row>
    <row r="333" s="2" customFormat="1">
      <c r="A333" s="39"/>
      <c r="B333" s="40"/>
      <c r="C333" s="41"/>
      <c r="D333" s="226" t="s">
        <v>146</v>
      </c>
      <c r="E333" s="41"/>
      <c r="F333" s="227" t="s">
        <v>612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76</v>
      </c>
    </row>
    <row r="334" s="2" customFormat="1">
      <c r="A334" s="39"/>
      <c r="B334" s="40"/>
      <c r="C334" s="41"/>
      <c r="D334" s="277" t="s">
        <v>281</v>
      </c>
      <c r="E334" s="41"/>
      <c r="F334" s="278" t="s">
        <v>613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281</v>
      </c>
      <c r="AU334" s="18" t="s">
        <v>76</v>
      </c>
    </row>
    <row r="335" s="2" customFormat="1" ht="16.5" customHeight="1">
      <c r="A335" s="39"/>
      <c r="B335" s="40"/>
      <c r="C335" s="213" t="s">
        <v>640</v>
      </c>
      <c r="D335" s="213" t="s">
        <v>139</v>
      </c>
      <c r="E335" s="214" t="s">
        <v>615</v>
      </c>
      <c r="F335" s="215" t="s">
        <v>616</v>
      </c>
      <c r="G335" s="216" t="s">
        <v>221</v>
      </c>
      <c r="H335" s="217">
        <v>10.419000000000001</v>
      </c>
      <c r="I335" s="218"/>
      <c r="J335" s="219">
        <f>ROUND(I335*H335,2)</f>
        <v>0</v>
      </c>
      <c r="K335" s="215" t="s">
        <v>278</v>
      </c>
      <c r="L335" s="45"/>
      <c r="M335" s="220" t="s">
        <v>19</v>
      </c>
      <c r="N335" s="221" t="s">
        <v>40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144</v>
      </c>
      <c r="AT335" s="224" t="s">
        <v>139</v>
      </c>
      <c r="AU335" s="224" t="s">
        <v>76</v>
      </c>
      <c r="AY335" s="18" t="s">
        <v>136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76</v>
      </c>
      <c r="BK335" s="225">
        <f>ROUND(I335*H335,2)</f>
        <v>0</v>
      </c>
      <c r="BL335" s="18" t="s">
        <v>144</v>
      </c>
      <c r="BM335" s="224" t="s">
        <v>864</v>
      </c>
    </row>
    <row r="336" s="2" customFormat="1">
      <c r="A336" s="39"/>
      <c r="B336" s="40"/>
      <c r="C336" s="41"/>
      <c r="D336" s="226" t="s">
        <v>146</v>
      </c>
      <c r="E336" s="41"/>
      <c r="F336" s="227" t="s">
        <v>618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146</v>
      </c>
      <c r="AU336" s="18" t="s">
        <v>76</v>
      </c>
    </row>
    <row r="337" s="2" customFormat="1">
      <c r="A337" s="39"/>
      <c r="B337" s="40"/>
      <c r="C337" s="41"/>
      <c r="D337" s="277" t="s">
        <v>281</v>
      </c>
      <c r="E337" s="41"/>
      <c r="F337" s="278" t="s">
        <v>619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281</v>
      </c>
      <c r="AU337" s="18" t="s">
        <v>76</v>
      </c>
    </row>
    <row r="338" s="2" customFormat="1" ht="16.5" customHeight="1">
      <c r="A338" s="39"/>
      <c r="B338" s="40"/>
      <c r="C338" s="213" t="s">
        <v>865</v>
      </c>
      <c r="D338" s="213" t="s">
        <v>139</v>
      </c>
      <c r="E338" s="214" t="s">
        <v>621</v>
      </c>
      <c r="F338" s="215" t="s">
        <v>622</v>
      </c>
      <c r="G338" s="216" t="s">
        <v>221</v>
      </c>
      <c r="H338" s="217">
        <v>312.56999999999999</v>
      </c>
      <c r="I338" s="218"/>
      <c r="J338" s="219">
        <f>ROUND(I338*H338,2)</f>
        <v>0</v>
      </c>
      <c r="K338" s="215" t="s">
        <v>278</v>
      </c>
      <c r="L338" s="45"/>
      <c r="M338" s="220" t="s">
        <v>19</v>
      </c>
      <c r="N338" s="221" t="s">
        <v>40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144</v>
      </c>
      <c r="AT338" s="224" t="s">
        <v>139</v>
      </c>
      <c r="AU338" s="224" t="s">
        <v>76</v>
      </c>
      <c r="AY338" s="18" t="s">
        <v>136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76</v>
      </c>
      <c r="BK338" s="225">
        <f>ROUND(I338*H338,2)</f>
        <v>0</v>
      </c>
      <c r="BL338" s="18" t="s">
        <v>144</v>
      </c>
      <c r="BM338" s="224" t="s">
        <v>866</v>
      </c>
    </row>
    <row r="339" s="2" customFormat="1">
      <c r="A339" s="39"/>
      <c r="B339" s="40"/>
      <c r="C339" s="41"/>
      <c r="D339" s="226" t="s">
        <v>146</v>
      </c>
      <c r="E339" s="41"/>
      <c r="F339" s="227" t="s">
        <v>624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146</v>
      </c>
      <c r="AU339" s="18" t="s">
        <v>76</v>
      </c>
    </row>
    <row r="340" s="2" customFormat="1">
      <c r="A340" s="39"/>
      <c r="B340" s="40"/>
      <c r="C340" s="41"/>
      <c r="D340" s="277" t="s">
        <v>281</v>
      </c>
      <c r="E340" s="41"/>
      <c r="F340" s="278" t="s">
        <v>625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281</v>
      </c>
      <c r="AU340" s="18" t="s">
        <v>76</v>
      </c>
    </row>
    <row r="341" s="13" customFormat="1">
      <c r="A341" s="13"/>
      <c r="B341" s="232"/>
      <c r="C341" s="233"/>
      <c r="D341" s="226" t="s">
        <v>155</v>
      </c>
      <c r="E341" s="234" t="s">
        <v>19</v>
      </c>
      <c r="F341" s="235" t="s">
        <v>867</v>
      </c>
      <c r="G341" s="233"/>
      <c r="H341" s="236">
        <v>312.56999999999999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155</v>
      </c>
      <c r="AU341" s="242" t="s">
        <v>76</v>
      </c>
      <c r="AV341" s="13" t="s">
        <v>78</v>
      </c>
      <c r="AW341" s="13" t="s">
        <v>31</v>
      </c>
      <c r="AX341" s="13" t="s">
        <v>76</v>
      </c>
      <c r="AY341" s="242" t="s">
        <v>136</v>
      </c>
    </row>
    <row r="342" s="2" customFormat="1" ht="16.5" customHeight="1">
      <c r="A342" s="39"/>
      <c r="B342" s="40"/>
      <c r="C342" s="213" t="s">
        <v>868</v>
      </c>
      <c r="D342" s="213" t="s">
        <v>139</v>
      </c>
      <c r="E342" s="214" t="s">
        <v>628</v>
      </c>
      <c r="F342" s="215" t="s">
        <v>629</v>
      </c>
      <c r="G342" s="216" t="s">
        <v>221</v>
      </c>
      <c r="H342" s="217">
        <v>10.419000000000001</v>
      </c>
      <c r="I342" s="218"/>
      <c r="J342" s="219">
        <f>ROUND(I342*H342,2)</f>
        <v>0</v>
      </c>
      <c r="K342" s="215" t="s">
        <v>278</v>
      </c>
      <c r="L342" s="45"/>
      <c r="M342" s="220" t="s">
        <v>19</v>
      </c>
      <c r="N342" s="221" t="s">
        <v>40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144</v>
      </c>
      <c r="AT342" s="224" t="s">
        <v>139</v>
      </c>
      <c r="AU342" s="224" t="s">
        <v>76</v>
      </c>
      <c r="AY342" s="18" t="s">
        <v>136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76</v>
      </c>
      <c r="BK342" s="225">
        <f>ROUND(I342*H342,2)</f>
        <v>0</v>
      </c>
      <c r="BL342" s="18" t="s">
        <v>144</v>
      </c>
      <c r="BM342" s="224" t="s">
        <v>869</v>
      </c>
    </row>
    <row r="343" s="2" customFormat="1">
      <c r="A343" s="39"/>
      <c r="B343" s="40"/>
      <c r="C343" s="41"/>
      <c r="D343" s="226" t="s">
        <v>146</v>
      </c>
      <c r="E343" s="41"/>
      <c r="F343" s="227" t="s">
        <v>631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76</v>
      </c>
    </row>
    <row r="344" s="2" customFormat="1">
      <c r="A344" s="39"/>
      <c r="B344" s="40"/>
      <c r="C344" s="41"/>
      <c r="D344" s="277" t="s">
        <v>281</v>
      </c>
      <c r="E344" s="41"/>
      <c r="F344" s="278" t="s">
        <v>632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281</v>
      </c>
      <c r="AU344" s="18" t="s">
        <v>76</v>
      </c>
    </row>
    <row r="345" s="2" customFormat="1" ht="24.15" customHeight="1">
      <c r="A345" s="39"/>
      <c r="B345" s="40"/>
      <c r="C345" s="213" t="s">
        <v>870</v>
      </c>
      <c r="D345" s="213" t="s">
        <v>139</v>
      </c>
      <c r="E345" s="214" t="s">
        <v>634</v>
      </c>
      <c r="F345" s="215" t="s">
        <v>349</v>
      </c>
      <c r="G345" s="216" t="s">
        <v>221</v>
      </c>
      <c r="H345" s="217">
        <v>10.419000000000001</v>
      </c>
      <c r="I345" s="218"/>
      <c r="J345" s="219">
        <f>ROUND(I345*H345,2)</f>
        <v>0</v>
      </c>
      <c r="K345" s="215" t="s">
        <v>278</v>
      </c>
      <c r="L345" s="45"/>
      <c r="M345" s="220" t="s">
        <v>19</v>
      </c>
      <c r="N345" s="221" t="s">
        <v>40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144</v>
      </c>
      <c r="AT345" s="224" t="s">
        <v>139</v>
      </c>
      <c r="AU345" s="224" t="s">
        <v>76</v>
      </c>
      <c r="AY345" s="18" t="s">
        <v>136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76</v>
      </c>
      <c r="BK345" s="225">
        <f>ROUND(I345*H345,2)</f>
        <v>0</v>
      </c>
      <c r="BL345" s="18" t="s">
        <v>144</v>
      </c>
      <c r="BM345" s="224" t="s">
        <v>871</v>
      </c>
    </row>
    <row r="346" s="2" customFormat="1">
      <c r="A346" s="39"/>
      <c r="B346" s="40"/>
      <c r="C346" s="41"/>
      <c r="D346" s="226" t="s">
        <v>146</v>
      </c>
      <c r="E346" s="41"/>
      <c r="F346" s="227" t="s">
        <v>349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76</v>
      </c>
    </row>
    <row r="347" s="2" customFormat="1">
      <c r="A347" s="39"/>
      <c r="B347" s="40"/>
      <c r="C347" s="41"/>
      <c r="D347" s="277" t="s">
        <v>281</v>
      </c>
      <c r="E347" s="41"/>
      <c r="F347" s="278" t="s">
        <v>636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281</v>
      </c>
      <c r="AU347" s="18" t="s">
        <v>76</v>
      </c>
    </row>
    <row r="348" s="13" customFormat="1">
      <c r="A348" s="13"/>
      <c r="B348" s="232"/>
      <c r="C348" s="233"/>
      <c r="D348" s="226" t="s">
        <v>155</v>
      </c>
      <c r="E348" s="234" t="s">
        <v>19</v>
      </c>
      <c r="F348" s="235" t="s">
        <v>872</v>
      </c>
      <c r="G348" s="233"/>
      <c r="H348" s="236">
        <v>10.419000000000001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155</v>
      </c>
      <c r="AU348" s="242" t="s">
        <v>76</v>
      </c>
      <c r="AV348" s="13" t="s">
        <v>78</v>
      </c>
      <c r="AW348" s="13" t="s">
        <v>31</v>
      </c>
      <c r="AX348" s="13" t="s">
        <v>76</v>
      </c>
      <c r="AY348" s="242" t="s">
        <v>136</v>
      </c>
    </row>
    <row r="349" s="12" customFormat="1" ht="25.92" customHeight="1">
      <c r="A349" s="12"/>
      <c r="B349" s="197"/>
      <c r="C349" s="198"/>
      <c r="D349" s="199" t="s">
        <v>68</v>
      </c>
      <c r="E349" s="200" t="s">
        <v>638</v>
      </c>
      <c r="F349" s="200" t="s">
        <v>639</v>
      </c>
      <c r="G349" s="198"/>
      <c r="H349" s="198"/>
      <c r="I349" s="201"/>
      <c r="J349" s="202">
        <f>BK349</f>
        <v>0</v>
      </c>
      <c r="K349" s="198"/>
      <c r="L349" s="203"/>
      <c r="M349" s="204"/>
      <c r="N349" s="205"/>
      <c r="O349" s="205"/>
      <c r="P349" s="206">
        <f>SUM(P350:P352)</f>
        <v>0</v>
      </c>
      <c r="Q349" s="205"/>
      <c r="R349" s="206">
        <f>SUM(R350:R352)</f>
        <v>0</v>
      </c>
      <c r="S349" s="205"/>
      <c r="T349" s="207">
        <f>SUM(T350:T352)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76</v>
      </c>
      <c r="AT349" s="209" t="s">
        <v>68</v>
      </c>
      <c r="AU349" s="209" t="s">
        <v>69</v>
      </c>
      <c r="AY349" s="208" t="s">
        <v>136</v>
      </c>
      <c r="BK349" s="210">
        <f>SUM(BK350:BK352)</f>
        <v>0</v>
      </c>
    </row>
    <row r="350" s="2" customFormat="1" ht="16.5" customHeight="1">
      <c r="A350" s="39"/>
      <c r="B350" s="40"/>
      <c r="C350" s="213" t="s">
        <v>729</v>
      </c>
      <c r="D350" s="213" t="s">
        <v>139</v>
      </c>
      <c r="E350" s="214" t="s">
        <v>641</v>
      </c>
      <c r="F350" s="215" t="s">
        <v>642</v>
      </c>
      <c r="G350" s="216" t="s">
        <v>221</v>
      </c>
      <c r="H350" s="217">
        <v>145.737</v>
      </c>
      <c r="I350" s="218"/>
      <c r="J350" s="219">
        <f>ROUND(I350*H350,2)</f>
        <v>0</v>
      </c>
      <c r="K350" s="215" t="s">
        <v>278</v>
      </c>
      <c r="L350" s="45"/>
      <c r="M350" s="220" t="s">
        <v>19</v>
      </c>
      <c r="N350" s="221" t="s">
        <v>40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144</v>
      </c>
      <c r="AT350" s="224" t="s">
        <v>139</v>
      </c>
      <c r="AU350" s="224" t="s">
        <v>76</v>
      </c>
      <c r="AY350" s="18" t="s">
        <v>136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76</v>
      </c>
      <c r="BK350" s="225">
        <f>ROUND(I350*H350,2)</f>
        <v>0</v>
      </c>
      <c r="BL350" s="18" t="s">
        <v>144</v>
      </c>
      <c r="BM350" s="224" t="s">
        <v>873</v>
      </c>
    </row>
    <row r="351" s="2" customFormat="1">
      <c r="A351" s="39"/>
      <c r="B351" s="40"/>
      <c r="C351" s="41"/>
      <c r="D351" s="226" t="s">
        <v>146</v>
      </c>
      <c r="E351" s="41"/>
      <c r="F351" s="227" t="s">
        <v>644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76</v>
      </c>
    </row>
    <row r="352" s="2" customFormat="1">
      <c r="A352" s="39"/>
      <c r="B352" s="40"/>
      <c r="C352" s="41"/>
      <c r="D352" s="277" t="s">
        <v>281</v>
      </c>
      <c r="E352" s="41"/>
      <c r="F352" s="278" t="s">
        <v>645</v>
      </c>
      <c r="G352" s="41"/>
      <c r="H352" s="41"/>
      <c r="I352" s="228"/>
      <c r="J352" s="41"/>
      <c r="K352" s="41"/>
      <c r="L352" s="45"/>
      <c r="M352" s="279"/>
      <c r="N352" s="280"/>
      <c r="O352" s="281"/>
      <c r="P352" s="281"/>
      <c r="Q352" s="281"/>
      <c r="R352" s="281"/>
      <c r="S352" s="281"/>
      <c r="T352" s="282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281</v>
      </c>
      <c r="AU352" s="18" t="s">
        <v>76</v>
      </c>
    </row>
    <row r="353" s="2" customFormat="1" ht="6.96" customHeight="1">
      <c r="A353" s="39"/>
      <c r="B353" s="60"/>
      <c r="C353" s="61"/>
      <c r="D353" s="61"/>
      <c r="E353" s="61"/>
      <c r="F353" s="61"/>
      <c r="G353" s="61"/>
      <c r="H353" s="61"/>
      <c r="I353" s="61"/>
      <c r="J353" s="61"/>
      <c r="K353" s="61"/>
      <c r="L353" s="45"/>
      <c r="M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</row>
  </sheetData>
  <sheetProtection sheet="1" autoFilter="0" formatColumns="0" formatRows="0" objects="1" scenarios="1" spinCount="100000" saltValue="SZP8ZWDbdeysQsQ2cO4pUKf3GN4zkH5ZgI4EyRFiM66jpotGc2XvgiMtqJhPIs3zLgENvAl93yKWgPyUvu6c2w==" hashValue="++okW2sLC9XFhI1ma9+DPpfLNhsNnd9iU3is0hhMue/KmWC0TZWaAb7UHEP+NQxa475lRO45DZ6fJnTICv+SQQ==" algorithmName="SHA-512" password="CC35"/>
  <autoFilter ref="C93:K3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2_02/111251102"/>
    <hyperlink ref="F102" r:id="rId2" display="https://podminky.urs.cz/item/CS_URS_2022_02/131351104"/>
    <hyperlink ref="F111" r:id="rId3" display="https://podminky.urs.cz/item/CS_URS_2022_02/161151113"/>
    <hyperlink ref="F115" r:id="rId4" display="https://podminky.urs.cz/item/CS_URS_2022_02/162751119"/>
    <hyperlink ref="F119" r:id="rId5" display="https://podminky.urs.cz/item/CS_URS_2022_02/162751137"/>
    <hyperlink ref="F123" r:id="rId6" display="https://podminky.urs.cz/item/CS_URS_2022_02/167151102"/>
    <hyperlink ref="F127" r:id="rId7" display="https://podminky.urs.cz/item/CS_URS_2022_02/171112221"/>
    <hyperlink ref="F133" r:id="rId8" display="https://podminky.urs.cz/item/CS_URS_2022_02/171151101"/>
    <hyperlink ref="F140" r:id="rId9" display="https://podminky.urs.cz/item/CS_URS_2022_02/171201231"/>
    <hyperlink ref="F144" r:id="rId10" display="https://podminky.urs.cz/item/CS_URS_2022_02/181152302"/>
    <hyperlink ref="F148" r:id="rId11" display="https://podminky.urs.cz/item/CS_URS_2022_02/181252305"/>
    <hyperlink ref="F152" r:id="rId12" display="https://podminky.urs.cz/item/CS_URS_2022_02/182112121"/>
    <hyperlink ref="F156" r:id="rId13" display="https://podminky.urs.cz/item/CS_URS_2022_02/182351023"/>
    <hyperlink ref="F162" r:id="rId14" display="https://podminky.urs.cz/item/CS_URS_2022_02/183405212"/>
    <hyperlink ref="F170" r:id="rId15" display="https://podminky.urs.cz/item/CS_URS_2022_02/271532212"/>
    <hyperlink ref="F174" r:id="rId16" display="https://podminky.urs.cz/item/CS_URS_2022_02/273311124"/>
    <hyperlink ref="F181" r:id="rId17" display="https://podminky.urs.cz/item/CS_URS_2022_02/273311127"/>
    <hyperlink ref="F185" r:id="rId18" display="https://podminky.urs.cz/item/CS_URS_2022_02/273354111"/>
    <hyperlink ref="F190" r:id="rId19" display="https://podminky.urs.cz/item/CS_URS_2022_02/273354211"/>
    <hyperlink ref="F201" r:id="rId20" display="https://podminky.urs.cz/item/CS_URS_2022_02/274311128"/>
    <hyperlink ref="F205" r:id="rId21" display="https://podminky.urs.cz/item/CS_URS_2022_02/274311191"/>
    <hyperlink ref="F209" r:id="rId22" display="https://podminky.urs.cz/item/CS_URS_2022_02/274354111"/>
    <hyperlink ref="F213" r:id="rId23" display="https://podminky.urs.cz/item/CS_URS_2022_02/274354211"/>
    <hyperlink ref="F218" r:id="rId24" display="https://podminky.urs.cz/item/CS_URS_2022_02/327215111"/>
    <hyperlink ref="F222" r:id="rId25" display="https://podminky.urs.cz/item/CS_URS_2022_02/341321610"/>
    <hyperlink ref="F226" r:id="rId26" display="https://podminky.urs.cz/item/CS_URS_2022_02/341351111"/>
    <hyperlink ref="F232" r:id="rId27" display="https://podminky.urs.cz/item/CS_URS_2022_02/341351112"/>
    <hyperlink ref="F236" r:id="rId28" display="https://podminky.urs.cz/item/CS_URS_2022_02/341361821"/>
    <hyperlink ref="F242" r:id="rId29" display="https://podminky.urs.cz/item/CS_URS_2022_02/389121111"/>
    <hyperlink ref="F247" r:id="rId30" display="https://podminky.urs.cz/item/CS_URS_2022_02/451312111"/>
    <hyperlink ref="F251" r:id="rId31" display="https://podminky.urs.cz/item/CS_URS_2022_02/451315114"/>
    <hyperlink ref="F255" r:id="rId32" display="https://podminky.urs.cz/item/CS_URS_2022_02/465513157"/>
    <hyperlink ref="F263" r:id="rId33" display="https://podminky.urs.cz/item/CS_URS_2022_02/711511101"/>
    <hyperlink ref="F272" r:id="rId34" display="https://podminky.urs.cz/item/CS_URS_2022_02/711511102"/>
    <hyperlink ref="F282" r:id="rId35" display="https://podminky.urs.cz/item/CS_URS_2022_02/998711101"/>
    <hyperlink ref="F293" r:id="rId36" display="https://podminky.urs.cz/item/CS_URS_2022_02/922501117"/>
    <hyperlink ref="F297" r:id="rId37" display="https://podminky.urs.cz/item/CS_URS_2022_02/936942211"/>
    <hyperlink ref="F301" r:id="rId38" display="https://podminky.urs.cz/item/CS_URS_2022_02/962041211"/>
    <hyperlink ref="F305" r:id="rId39" display="https://podminky.urs.cz/item/CS_URS_2022_02/966008111"/>
    <hyperlink ref="F318" r:id="rId40" display="https://podminky.urs.cz/item/CS_URS_2022_02/985331119"/>
    <hyperlink ref="F326" r:id="rId41" display="https://podminky.urs.cz/item/CS_URS_2022_02/992114151"/>
    <hyperlink ref="F331" r:id="rId42" display="https://podminky.urs.cz/item/CS_URS_2022_02/997211111"/>
    <hyperlink ref="F334" r:id="rId43" display="https://podminky.urs.cz/item/CS_URS_2022_02/997211119"/>
    <hyperlink ref="F337" r:id="rId44" display="https://podminky.urs.cz/item/CS_URS_2022_02/997211511"/>
    <hyperlink ref="F340" r:id="rId45" display="https://podminky.urs.cz/item/CS_URS_2022_02/997211519"/>
    <hyperlink ref="F344" r:id="rId46" display="https://podminky.urs.cz/item/CS_URS_2022_02/997211611"/>
    <hyperlink ref="F347" r:id="rId47" display="https://podminky.urs.cz/item/CS_URS_2022_02/997221873"/>
    <hyperlink ref="F352" r:id="rId48" display="https://podminky.urs.cz/item/CS_URS_2022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702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874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ROUND((SUM(BE91:BE122)),  2)</f>
        <v>0</v>
      </c>
      <c r="G35" s="39"/>
      <c r="H35" s="39"/>
      <c r="I35" s="158">
        <v>0.20999999999999999</v>
      </c>
      <c r="J35" s="157">
        <f>ROUND(((SUM(BE91:BE122))*I35),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ROUND((SUM(BF91:BF122)),  2)</f>
        <v>0</v>
      </c>
      <c r="G36" s="39"/>
      <c r="H36" s="39"/>
      <c r="I36" s="158">
        <v>0.14999999999999999</v>
      </c>
      <c r="J36" s="157">
        <f>ROUND(((SUM(BF91:BF122))*I36),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ROUND((SUM(BG91:BG122)),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ROUND((SUM(BH91:BH122)),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ROUND((SUM(BI91:BI122)),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702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 - propustek v km 50,674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647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648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649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650</v>
      </c>
      <c r="E67" s="183"/>
      <c r="F67" s="183"/>
      <c r="G67" s="183"/>
      <c r="H67" s="183"/>
      <c r="I67" s="183"/>
      <c r="J67" s="184">
        <f>J111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651</v>
      </c>
      <c r="E68" s="183"/>
      <c r="F68" s="183"/>
      <c r="G68" s="183"/>
      <c r="H68" s="183"/>
      <c r="I68" s="183"/>
      <c r="J68" s="184">
        <f>J115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652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121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Oprava mostních objektů Slavonice - Telč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702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VRN - Vedlejší rozpočtové náklady - propustek v km 50,674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25. 11. 2022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32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122</v>
      </c>
      <c r="D90" s="189" t="s">
        <v>54</v>
      </c>
      <c r="E90" s="189" t="s">
        <v>50</v>
      </c>
      <c r="F90" s="189" t="s">
        <v>51</v>
      </c>
      <c r="G90" s="189" t="s">
        <v>123</v>
      </c>
      <c r="H90" s="189" t="s">
        <v>124</v>
      </c>
      <c r="I90" s="189" t="s">
        <v>125</v>
      </c>
      <c r="J90" s="189" t="s">
        <v>116</v>
      </c>
      <c r="K90" s="190" t="s">
        <v>126</v>
      </c>
      <c r="L90" s="191"/>
      <c r="M90" s="93" t="s">
        <v>19</v>
      </c>
      <c r="N90" s="94" t="s">
        <v>39</v>
      </c>
      <c r="O90" s="94" t="s">
        <v>127</v>
      </c>
      <c r="P90" s="94" t="s">
        <v>128</v>
      </c>
      <c r="Q90" s="94" t="s">
        <v>129</v>
      </c>
      <c r="R90" s="94" t="s">
        <v>130</v>
      </c>
      <c r="S90" s="94" t="s">
        <v>131</v>
      </c>
      <c r="T90" s="95" t="s">
        <v>132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133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117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86</v>
      </c>
      <c r="F92" s="200" t="s">
        <v>653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P93+P100+P111+P115+P119</f>
        <v>0</v>
      </c>
      <c r="Q92" s="205"/>
      <c r="R92" s="206">
        <f>R93+R100+R111+R115+R119</f>
        <v>0</v>
      </c>
      <c r="S92" s="205"/>
      <c r="T92" s="207">
        <f>T93+T100+T111+T115+T119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137</v>
      </c>
      <c r="AT92" s="209" t="s">
        <v>68</v>
      </c>
      <c r="AU92" s="209" t="s">
        <v>69</v>
      </c>
      <c r="AY92" s="208" t="s">
        <v>136</v>
      </c>
      <c r="BK92" s="210">
        <f>BK93+BK100+BK111+BK115+BK119</f>
        <v>0</v>
      </c>
    </row>
    <row r="93" s="12" customFormat="1" ht="22.8" customHeight="1">
      <c r="A93" s="12"/>
      <c r="B93" s="197"/>
      <c r="C93" s="198"/>
      <c r="D93" s="199" t="s">
        <v>68</v>
      </c>
      <c r="E93" s="211" t="s">
        <v>654</v>
      </c>
      <c r="F93" s="211" t="s">
        <v>655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137</v>
      </c>
      <c r="AT93" s="209" t="s">
        <v>68</v>
      </c>
      <c r="AU93" s="209" t="s">
        <v>76</v>
      </c>
      <c r="AY93" s="208" t="s">
        <v>136</v>
      </c>
      <c r="BK93" s="210">
        <f>SUM(BK94:BK99)</f>
        <v>0</v>
      </c>
    </row>
    <row r="94" s="2" customFormat="1" ht="16.5" customHeight="1">
      <c r="A94" s="39"/>
      <c r="B94" s="40"/>
      <c r="C94" s="213" t="s">
        <v>76</v>
      </c>
      <c r="D94" s="213" t="s">
        <v>139</v>
      </c>
      <c r="E94" s="214" t="s">
        <v>656</v>
      </c>
      <c r="F94" s="215" t="s">
        <v>657</v>
      </c>
      <c r="G94" s="216" t="s">
        <v>658</v>
      </c>
      <c r="H94" s="217">
        <v>1</v>
      </c>
      <c r="I94" s="218"/>
      <c r="J94" s="219">
        <f>ROUND(I94*H94,2)</f>
        <v>0</v>
      </c>
      <c r="K94" s="215" t="s">
        <v>278</v>
      </c>
      <c r="L94" s="45"/>
      <c r="M94" s="220" t="s">
        <v>19</v>
      </c>
      <c r="N94" s="221" t="s">
        <v>40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659</v>
      </c>
      <c r="AT94" s="224" t="s">
        <v>139</v>
      </c>
      <c r="AU94" s="224" t="s">
        <v>78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659</v>
      </c>
      <c r="BM94" s="224" t="s">
        <v>875</v>
      </c>
    </row>
    <row r="95" s="2" customFormat="1">
      <c r="A95" s="39"/>
      <c r="B95" s="40"/>
      <c r="C95" s="41"/>
      <c r="D95" s="226" t="s">
        <v>146</v>
      </c>
      <c r="E95" s="41"/>
      <c r="F95" s="227" t="s">
        <v>657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78</v>
      </c>
    </row>
    <row r="96" s="2" customFormat="1">
      <c r="A96" s="39"/>
      <c r="B96" s="40"/>
      <c r="C96" s="41"/>
      <c r="D96" s="277" t="s">
        <v>281</v>
      </c>
      <c r="E96" s="41"/>
      <c r="F96" s="278" t="s">
        <v>661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281</v>
      </c>
      <c r="AU96" s="18" t="s">
        <v>78</v>
      </c>
    </row>
    <row r="97" s="2" customFormat="1" ht="16.5" customHeight="1">
      <c r="A97" s="39"/>
      <c r="B97" s="40"/>
      <c r="C97" s="213" t="s">
        <v>78</v>
      </c>
      <c r="D97" s="213" t="s">
        <v>139</v>
      </c>
      <c r="E97" s="214" t="s">
        <v>662</v>
      </c>
      <c r="F97" s="215" t="s">
        <v>663</v>
      </c>
      <c r="G97" s="216" t="s">
        <v>658</v>
      </c>
      <c r="H97" s="217">
        <v>1</v>
      </c>
      <c r="I97" s="218"/>
      <c r="J97" s="219">
        <f>ROUND(I97*H97,2)</f>
        <v>0</v>
      </c>
      <c r="K97" s="215" t="s">
        <v>278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659</v>
      </c>
      <c r="AT97" s="224" t="s">
        <v>139</v>
      </c>
      <c r="AU97" s="224" t="s">
        <v>78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659</v>
      </c>
      <c r="BM97" s="224" t="s">
        <v>876</v>
      </c>
    </row>
    <row r="98" s="2" customFormat="1">
      <c r="A98" s="39"/>
      <c r="B98" s="40"/>
      <c r="C98" s="41"/>
      <c r="D98" s="226" t="s">
        <v>146</v>
      </c>
      <c r="E98" s="41"/>
      <c r="F98" s="227" t="s">
        <v>665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78</v>
      </c>
    </row>
    <row r="99" s="2" customFormat="1">
      <c r="A99" s="39"/>
      <c r="B99" s="40"/>
      <c r="C99" s="41"/>
      <c r="D99" s="277" t="s">
        <v>281</v>
      </c>
      <c r="E99" s="41"/>
      <c r="F99" s="278" t="s">
        <v>666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281</v>
      </c>
      <c r="AU99" s="18" t="s">
        <v>78</v>
      </c>
    </row>
    <row r="100" s="12" customFormat="1" ht="22.8" customHeight="1">
      <c r="A100" s="12"/>
      <c r="B100" s="197"/>
      <c r="C100" s="198"/>
      <c r="D100" s="199" t="s">
        <v>68</v>
      </c>
      <c r="E100" s="211" t="s">
        <v>667</v>
      </c>
      <c r="F100" s="211" t="s">
        <v>668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SUM(P101:P110)</f>
        <v>0</v>
      </c>
      <c r="Q100" s="205"/>
      <c r="R100" s="206">
        <f>SUM(R101:R110)</f>
        <v>0</v>
      </c>
      <c r="S100" s="205"/>
      <c r="T100" s="207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137</v>
      </c>
      <c r="AT100" s="209" t="s">
        <v>68</v>
      </c>
      <c r="AU100" s="209" t="s">
        <v>76</v>
      </c>
      <c r="AY100" s="208" t="s">
        <v>136</v>
      </c>
      <c r="BK100" s="210">
        <f>SUM(BK101:BK110)</f>
        <v>0</v>
      </c>
    </row>
    <row r="101" s="2" customFormat="1" ht="16.5" customHeight="1">
      <c r="A101" s="39"/>
      <c r="B101" s="40"/>
      <c r="C101" s="213" t="s">
        <v>158</v>
      </c>
      <c r="D101" s="213" t="s">
        <v>139</v>
      </c>
      <c r="E101" s="214" t="s">
        <v>669</v>
      </c>
      <c r="F101" s="215" t="s">
        <v>668</v>
      </c>
      <c r="G101" s="216" t="s">
        <v>658</v>
      </c>
      <c r="H101" s="217">
        <v>1</v>
      </c>
      <c r="I101" s="218"/>
      <c r="J101" s="219">
        <f>ROUND(I101*H101,2)</f>
        <v>0</v>
      </c>
      <c r="K101" s="215" t="s">
        <v>278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659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659</v>
      </c>
      <c r="BM101" s="224" t="s">
        <v>877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671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2" customFormat="1">
      <c r="A103" s="39"/>
      <c r="B103" s="40"/>
      <c r="C103" s="41"/>
      <c r="D103" s="277" t="s">
        <v>281</v>
      </c>
      <c r="E103" s="41"/>
      <c r="F103" s="278" t="s">
        <v>672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281</v>
      </c>
      <c r="AU103" s="18" t="s">
        <v>78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76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78</v>
      </c>
      <c r="AV104" s="13" t="s">
        <v>78</v>
      </c>
      <c r="AW104" s="13" t="s">
        <v>31</v>
      </c>
      <c r="AX104" s="13" t="s">
        <v>76</v>
      </c>
      <c r="AY104" s="242" t="s">
        <v>136</v>
      </c>
    </row>
    <row r="105" s="2" customFormat="1" ht="16.5" customHeight="1">
      <c r="A105" s="39"/>
      <c r="B105" s="40"/>
      <c r="C105" s="213" t="s">
        <v>144</v>
      </c>
      <c r="D105" s="213" t="s">
        <v>139</v>
      </c>
      <c r="E105" s="214" t="s">
        <v>673</v>
      </c>
      <c r="F105" s="215" t="s">
        <v>674</v>
      </c>
      <c r="G105" s="216" t="s">
        <v>658</v>
      </c>
      <c r="H105" s="217">
        <v>1</v>
      </c>
      <c r="I105" s="218"/>
      <c r="J105" s="219">
        <f>ROUND(I105*H105,2)</f>
        <v>0</v>
      </c>
      <c r="K105" s="215" t="s">
        <v>278</v>
      </c>
      <c r="L105" s="45"/>
      <c r="M105" s="220" t="s">
        <v>19</v>
      </c>
      <c r="N105" s="221" t="s">
        <v>40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659</v>
      </c>
      <c r="AT105" s="224" t="s">
        <v>139</v>
      </c>
      <c r="AU105" s="224" t="s">
        <v>78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659</v>
      </c>
      <c r="BM105" s="224" t="s">
        <v>878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674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78</v>
      </c>
    </row>
    <row r="107" s="2" customFormat="1">
      <c r="A107" s="39"/>
      <c r="B107" s="40"/>
      <c r="C107" s="41"/>
      <c r="D107" s="277" t="s">
        <v>281</v>
      </c>
      <c r="E107" s="41"/>
      <c r="F107" s="278" t="s">
        <v>676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281</v>
      </c>
      <c r="AU107" s="18" t="s">
        <v>78</v>
      </c>
    </row>
    <row r="108" s="2" customFormat="1" ht="16.5" customHeight="1">
      <c r="A108" s="39"/>
      <c r="B108" s="40"/>
      <c r="C108" s="213" t="s">
        <v>137</v>
      </c>
      <c r="D108" s="213" t="s">
        <v>139</v>
      </c>
      <c r="E108" s="214" t="s">
        <v>677</v>
      </c>
      <c r="F108" s="215" t="s">
        <v>678</v>
      </c>
      <c r="G108" s="216" t="s">
        <v>658</v>
      </c>
      <c r="H108" s="217">
        <v>1</v>
      </c>
      <c r="I108" s="218"/>
      <c r="J108" s="219">
        <f>ROUND(I108*H108,2)</f>
        <v>0</v>
      </c>
      <c r="K108" s="215" t="s">
        <v>278</v>
      </c>
      <c r="L108" s="45"/>
      <c r="M108" s="220" t="s">
        <v>19</v>
      </c>
      <c r="N108" s="221" t="s">
        <v>40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659</v>
      </c>
      <c r="AT108" s="224" t="s">
        <v>139</v>
      </c>
      <c r="AU108" s="224" t="s">
        <v>78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76</v>
      </c>
      <c r="BK108" s="225">
        <f>ROUND(I108*H108,2)</f>
        <v>0</v>
      </c>
      <c r="BL108" s="18" t="s">
        <v>659</v>
      </c>
      <c r="BM108" s="224" t="s">
        <v>879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678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78</v>
      </c>
    </row>
    <row r="110" s="2" customFormat="1">
      <c r="A110" s="39"/>
      <c r="B110" s="40"/>
      <c r="C110" s="41"/>
      <c r="D110" s="277" t="s">
        <v>281</v>
      </c>
      <c r="E110" s="41"/>
      <c r="F110" s="278" t="s">
        <v>680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281</v>
      </c>
      <c r="AU110" s="18" t="s">
        <v>78</v>
      </c>
    </row>
    <row r="111" s="12" customFormat="1" ht="22.8" customHeight="1">
      <c r="A111" s="12"/>
      <c r="B111" s="197"/>
      <c r="C111" s="198"/>
      <c r="D111" s="199" t="s">
        <v>68</v>
      </c>
      <c r="E111" s="211" t="s">
        <v>681</v>
      </c>
      <c r="F111" s="211" t="s">
        <v>682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SUM(P112:P114)</f>
        <v>0</v>
      </c>
      <c r="Q111" s="205"/>
      <c r="R111" s="206">
        <f>SUM(R112:R114)</f>
        <v>0</v>
      </c>
      <c r="S111" s="205"/>
      <c r="T111" s="207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137</v>
      </c>
      <c r="AT111" s="209" t="s">
        <v>68</v>
      </c>
      <c r="AU111" s="209" t="s">
        <v>76</v>
      </c>
      <c r="AY111" s="208" t="s">
        <v>136</v>
      </c>
      <c r="BK111" s="210">
        <f>SUM(BK112:BK114)</f>
        <v>0</v>
      </c>
    </row>
    <row r="112" s="2" customFormat="1" ht="16.5" customHeight="1">
      <c r="A112" s="39"/>
      <c r="B112" s="40"/>
      <c r="C112" s="213" t="s">
        <v>174</v>
      </c>
      <c r="D112" s="213" t="s">
        <v>139</v>
      </c>
      <c r="E112" s="214" t="s">
        <v>683</v>
      </c>
      <c r="F112" s="215" t="s">
        <v>684</v>
      </c>
      <c r="G112" s="216" t="s">
        <v>658</v>
      </c>
      <c r="H112" s="217">
        <v>2</v>
      </c>
      <c r="I112" s="218"/>
      <c r="J112" s="219">
        <f>ROUND(I112*H112,2)</f>
        <v>0</v>
      </c>
      <c r="K112" s="215" t="s">
        <v>278</v>
      </c>
      <c r="L112" s="45"/>
      <c r="M112" s="220" t="s">
        <v>19</v>
      </c>
      <c r="N112" s="221" t="s">
        <v>40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659</v>
      </c>
      <c r="AT112" s="224" t="s">
        <v>139</v>
      </c>
      <c r="AU112" s="224" t="s">
        <v>78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76</v>
      </c>
      <c r="BK112" s="225">
        <f>ROUND(I112*H112,2)</f>
        <v>0</v>
      </c>
      <c r="BL112" s="18" t="s">
        <v>659</v>
      </c>
      <c r="BM112" s="224" t="s">
        <v>880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686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78</v>
      </c>
    </row>
    <row r="114" s="2" customFormat="1">
      <c r="A114" s="39"/>
      <c r="B114" s="40"/>
      <c r="C114" s="41"/>
      <c r="D114" s="277" t="s">
        <v>281</v>
      </c>
      <c r="E114" s="41"/>
      <c r="F114" s="278" t="s">
        <v>687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281</v>
      </c>
      <c r="AU114" s="18" t="s">
        <v>78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688</v>
      </c>
      <c r="F115" s="211" t="s">
        <v>689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137</v>
      </c>
      <c r="AT115" s="209" t="s">
        <v>68</v>
      </c>
      <c r="AU115" s="209" t="s">
        <v>76</v>
      </c>
      <c r="AY115" s="208" t="s">
        <v>136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179</v>
      </c>
      <c r="D116" s="213" t="s">
        <v>139</v>
      </c>
      <c r="E116" s="214" t="s">
        <v>690</v>
      </c>
      <c r="F116" s="215" t="s">
        <v>691</v>
      </c>
      <c r="G116" s="216" t="s">
        <v>658</v>
      </c>
      <c r="H116" s="217">
        <v>1</v>
      </c>
      <c r="I116" s="218"/>
      <c r="J116" s="219">
        <f>ROUND(I116*H116,2)</f>
        <v>0</v>
      </c>
      <c r="K116" s="215" t="s">
        <v>278</v>
      </c>
      <c r="L116" s="45"/>
      <c r="M116" s="220" t="s">
        <v>19</v>
      </c>
      <c r="N116" s="221" t="s">
        <v>40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659</v>
      </c>
      <c r="AT116" s="224" t="s">
        <v>139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659</v>
      </c>
      <c r="BM116" s="224" t="s">
        <v>881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693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>
      <c r="A118" s="39"/>
      <c r="B118" s="40"/>
      <c r="C118" s="41"/>
      <c r="D118" s="277" t="s">
        <v>281</v>
      </c>
      <c r="E118" s="41"/>
      <c r="F118" s="278" t="s">
        <v>694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281</v>
      </c>
      <c r="AU118" s="18" t="s">
        <v>78</v>
      </c>
    </row>
    <row r="119" s="12" customFormat="1" ht="22.8" customHeight="1">
      <c r="A119" s="12"/>
      <c r="B119" s="197"/>
      <c r="C119" s="198"/>
      <c r="D119" s="199" t="s">
        <v>68</v>
      </c>
      <c r="E119" s="211" t="s">
        <v>695</v>
      </c>
      <c r="F119" s="211" t="s">
        <v>696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SUM(P120:P122)</f>
        <v>0</v>
      </c>
      <c r="Q119" s="205"/>
      <c r="R119" s="206">
        <f>SUM(R120:R122)</f>
        <v>0</v>
      </c>
      <c r="S119" s="205"/>
      <c r="T119" s="207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137</v>
      </c>
      <c r="AT119" s="209" t="s">
        <v>68</v>
      </c>
      <c r="AU119" s="209" t="s">
        <v>76</v>
      </c>
      <c r="AY119" s="208" t="s">
        <v>136</v>
      </c>
      <c r="BK119" s="210">
        <f>SUM(BK120:BK122)</f>
        <v>0</v>
      </c>
    </row>
    <row r="120" s="2" customFormat="1" ht="16.5" customHeight="1">
      <c r="A120" s="39"/>
      <c r="B120" s="40"/>
      <c r="C120" s="213" t="s">
        <v>185</v>
      </c>
      <c r="D120" s="213" t="s">
        <v>139</v>
      </c>
      <c r="E120" s="214" t="s">
        <v>697</v>
      </c>
      <c r="F120" s="215" t="s">
        <v>698</v>
      </c>
      <c r="G120" s="216" t="s">
        <v>658</v>
      </c>
      <c r="H120" s="217">
        <v>1</v>
      </c>
      <c r="I120" s="218"/>
      <c r="J120" s="219">
        <f>ROUND(I120*H120,2)</f>
        <v>0</v>
      </c>
      <c r="K120" s="215" t="s">
        <v>278</v>
      </c>
      <c r="L120" s="45"/>
      <c r="M120" s="220" t="s">
        <v>19</v>
      </c>
      <c r="N120" s="221" t="s">
        <v>40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659</v>
      </c>
      <c r="AT120" s="224" t="s">
        <v>139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659</v>
      </c>
      <c r="BM120" s="224" t="s">
        <v>882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700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>
      <c r="A122" s="39"/>
      <c r="B122" s="40"/>
      <c r="C122" s="41"/>
      <c r="D122" s="277" t="s">
        <v>281</v>
      </c>
      <c r="E122" s="41"/>
      <c r="F122" s="278" t="s">
        <v>701</v>
      </c>
      <c r="G122" s="41"/>
      <c r="H122" s="41"/>
      <c r="I122" s="228"/>
      <c r="J122" s="41"/>
      <c r="K122" s="41"/>
      <c r="L122" s="45"/>
      <c r="M122" s="279"/>
      <c r="N122" s="280"/>
      <c r="O122" s="281"/>
      <c r="P122" s="281"/>
      <c r="Q122" s="281"/>
      <c r="R122" s="281"/>
      <c r="S122" s="281"/>
      <c r="T122" s="282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281</v>
      </c>
      <c r="AU122" s="18" t="s">
        <v>78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9qsUTC38B2jBog02yO73rq+TdMnAHtPX525BcaOdPabriHzLhHKuHxU8UNP8KSKYF3H+JTwGFXCyk6Ge5Exu0w==" hashValue="hQFX9TgFkAdd785nHnHcWFVzNB7mxj5JyXvlZ1BCnmr8lkW3RFodPrAKGFaJi1BH3bBLsLUUj+EzcDNmsaSPfw==" algorithmName="SHA-512" password="CC35"/>
  <autoFilter ref="C90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2/012303000"/>
    <hyperlink ref="F99" r:id="rId2" display="https://podminky.urs.cz/item/CS_URS_2022_02/013254000"/>
    <hyperlink ref="F103" r:id="rId3" display="https://podminky.urs.cz/item/CS_URS_2022_02/030001000"/>
    <hyperlink ref="F107" r:id="rId4" display="https://podminky.urs.cz/item/CS_URS_2022_02/032403000"/>
    <hyperlink ref="F110" r:id="rId5" display="https://podminky.urs.cz/item/CS_URS_2022_02/035103001"/>
    <hyperlink ref="F114" r:id="rId6" display="https://podminky.urs.cz/item/CS_URS_2022_02/043194000"/>
    <hyperlink ref="F118" r:id="rId7" display="https://podminky.urs.cz/item/CS_URS_2022_02/065002000"/>
    <hyperlink ref="F122" r:id="rId8" display="https://podminky.urs.cz/item/CS_URS_2022_02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883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884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ROUND((SUM(BE88:BE165)),  2)</f>
        <v>0</v>
      </c>
      <c r="G35" s="39"/>
      <c r="H35" s="39"/>
      <c r="I35" s="158">
        <v>0.20999999999999999</v>
      </c>
      <c r="J35" s="157">
        <f>ROUND(((SUM(BE88:BE165))*I35),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ROUND((SUM(BF88:BF165)),  2)</f>
        <v>0</v>
      </c>
      <c r="G36" s="39"/>
      <c r="H36" s="39"/>
      <c r="I36" s="158">
        <v>0.14999999999999999</v>
      </c>
      <c r="J36" s="157">
        <f>ROUND(((SUM(BF88:BF165))*I36),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301 - Železniční svršek na propustku v km 51,820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118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885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120</v>
      </c>
      <c r="E66" s="178"/>
      <c r="F66" s="178"/>
      <c r="G66" s="178"/>
      <c r="H66" s="178"/>
      <c r="I66" s="178"/>
      <c r="J66" s="179">
        <f>J154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mostních objektů Slavonice - Telč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883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301 - Železniční svršek na propustku v km 51,820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25. 11. 2022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122</v>
      </c>
      <c r="D87" s="189" t="s">
        <v>54</v>
      </c>
      <c r="E87" s="189" t="s">
        <v>50</v>
      </c>
      <c r="F87" s="189" t="s">
        <v>51</v>
      </c>
      <c r="G87" s="189" t="s">
        <v>123</v>
      </c>
      <c r="H87" s="189" t="s">
        <v>124</v>
      </c>
      <c r="I87" s="189" t="s">
        <v>125</v>
      </c>
      <c r="J87" s="189" t="s">
        <v>116</v>
      </c>
      <c r="K87" s="190" t="s">
        <v>126</v>
      </c>
      <c r="L87" s="191"/>
      <c r="M87" s="93" t="s">
        <v>19</v>
      </c>
      <c r="N87" s="94" t="s">
        <v>39</v>
      </c>
      <c r="O87" s="94" t="s">
        <v>127</v>
      </c>
      <c r="P87" s="94" t="s">
        <v>128</v>
      </c>
      <c r="Q87" s="94" t="s">
        <v>129</v>
      </c>
      <c r="R87" s="94" t="s">
        <v>130</v>
      </c>
      <c r="S87" s="94" t="s">
        <v>131</v>
      </c>
      <c r="T87" s="95" t="s">
        <v>132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133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P89+P154</f>
        <v>0</v>
      </c>
      <c r="Q88" s="97"/>
      <c r="R88" s="194">
        <f>R89+R154</f>
        <v>72.420599999999993</v>
      </c>
      <c r="S88" s="97"/>
      <c r="T88" s="195">
        <f>T89+T154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117</v>
      </c>
      <c r="BK88" s="196">
        <f>BK89+BK154</f>
        <v>0</v>
      </c>
    </row>
    <row r="89" s="12" customFormat="1" ht="25.92" customHeight="1">
      <c r="A89" s="12"/>
      <c r="B89" s="197"/>
      <c r="C89" s="198"/>
      <c r="D89" s="199" t="s">
        <v>68</v>
      </c>
      <c r="E89" s="200" t="s">
        <v>134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</f>
        <v>0</v>
      </c>
      <c r="Q89" s="205"/>
      <c r="R89" s="206">
        <f>R90</f>
        <v>72.420599999999993</v>
      </c>
      <c r="S89" s="205"/>
      <c r="T89" s="207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68</v>
      </c>
      <c r="AU89" s="209" t="s">
        <v>69</v>
      </c>
      <c r="AY89" s="208" t="s">
        <v>136</v>
      </c>
      <c r="BK89" s="210">
        <f>BK90</f>
        <v>0</v>
      </c>
    </row>
    <row r="90" s="12" customFormat="1" ht="22.8" customHeight="1">
      <c r="A90" s="12"/>
      <c r="B90" s="197"/>
      <c r="C90" s="198"/>
      <c r="D90" s="199" t="s">
        <v>68</v>
      </c>
      <c r="E90" s="211" t="s">
        <v>137</v>
      </c>
      <c r="F90" s="211" t="s">
        <v>886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SUM(P91:P153)</f>
        <v>0</v>
      </c>
      <c r="Q90" s="205"/>
      <c r="R90" s="206">
        <f>SUM(R91:R153)</f>
        <v>72.420599999999993</v>
      </c>
      <c r="S90" s="205"/>
      <c r="T90" s="207">
        <f>SUM(T91:T153)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76</v>
      </c>
      <c r="AT90" s="209" t="s">
        <v>68</v>
      </c>
      <c r="AU90" s="209" t="s">
        <v>76</v>
      </c>
      <c r="AY90" s="208" t="s">
        <v>136</v>
      </c>
      <c r="BK90" s="210">
        <f>SUM(BK91:BK153)</f>
        <v>0</v>
      </c>
    </row>
    <row r="91" s="2" customFormat="1" ht="16.5" customHeight="1">
      <c r="A91" s="39"/>
      <c r="B91" s="40"/>
      <c r="C91" s="213" t="s">
        <v>76</v>
      </c>
      <c r="D91" s="213" t="s">
        <v>139</v>
      </c>
      <c r="E91" s="214" t="s">
        <v>140</v>
      </c>
      <c r="F91" s="215" t="s">
        <v>141</v>
      </c>
      <c r="G91" s="216" t="s">
        <v>142</v>
      </c>
      <c r="H91" s="217">
        <v>0.34999999999999998</v>
      </c>
      <c r="I91" s="218"/>
      <c r="J91" s="219">
        <f>ROUND(I91*H91,2)</f>
        <v>0</v>
      </c>
      <c r="K91" s="215" t="s">
        <v>143</v>
      </c>
      <c r="L91" s="45"/>
      <c r="M91" s="220" t="s">
        <v>19</v>
      </c>
      <c r="N91" s="221" t="s">
        <v>40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144</v>
      </c>
      <c r="AT91" s="224" t="s">
        <v>139</v>
      </c>
      <c r="AU91" s="224" t="s">
        <v>78</v>
      </c>
      <c r="AY91" s="18" t="s">
        <v>136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144</v>
      </c>
      <c r="BM91" s="224" t="s">
        <v>887</v>
      </c>
    </row>
    <row r="92" s="2" customFormat="1">
      <c r="A92" s="39"/>
      <c r="B92" s="40"/>
      <c r="C92" s="41"/>
      <c r="D92" s="226" t="s">
        <v>146</v>
      </c>
      <c r="E92" s="41"/>
      <c r="F92" s="227" t="s">
        <v>147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146</v>
      </c>
      <c r="AU92" s="18" t="s">
        <v>78</v>
      </c>
    </row>
    <row r="93" s="2" customFormat="1" ht="16.5" customHeight="1">
      <c r="A93" s="39"/>
      <c r="B93" s="40"/>
      <c r="C93" s="213" t="s">
        <v>78</v>
      </c>
      <c r="D93" s="213" t="s">
        <v>139</v>
      </c>
      <c r="E93" s="214" t="s">
        <v>148</v>
      </c>
      <c r="F93" s="215" t="s">
        <v>149</v>
      </c>
      <c r="G93" s="216" t="s">
        <v>150</v>
      </c>
      <c r="H93" s="217">
        <v>15.199999999999999</v>
      </c>
      <c r="I93" s="218"/>
      <c r="J93" s="219">
        <f>ROUND(I93*H93,2)</f>
        <v>0</v>
      </c>
      <c r="K93" s="215" t="s">
        <v>143</v>
      </c>
      <c r="L93" s="45"/>
      <c r="M93" s="220" t="s">
        <v>19</v>
      </c>
      <c r="N93" s="221" t="s">
        <v>40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144</v>
      </c>
      <c r="AT93" s="224" t="s">
        <v>139</v>
      </c>
      <c r="AU93" s="224" t="s">
        <v>78</v>
      </c>
      <c r="AY93" s="18" t="s">
        <v>136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76</v>
      </c>
      <c r="BK93" s="225">
        <f>ROUND(I93*H93,2)</f>
        <v>0</v>
      </c>
      <c r="BL93" s="18" t="s">
        <v>144</v>
      </c>
      <c r="BM93" s="224" t="s">
        <v>888</v>
      </c>
    </row>
    <row r="94" s="2" customFormat="1">
      <c r="A94" s="39"/>
      <c r="B94" s="40"/>
      <c r="C94" s="41"/>
      <c r="D94" s="226" t="s">
        <v>146</v>
      </c>
      <c r="E94" s="41"/>
      <c r="F94" s="227" t="s">
        <v>152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78</v>
      </c>
    </row>
    <row r="95" s="2" customFormat="1">
      <c r="A95" s="39"/>
      <c r="B95" s="40"/>
      <c r="C95" s="41"/>
      <c r="D95" s="226" t="s">
        <v>153</v>
      </c>
      <c r="E95" s="41"/>
      <c r="F95" s="231" t="s">
        <v>154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153</v>
      </c>
      <c r="AU95" s="18" t="s">
        <v>78</v>
      </c>
    </row>
    <row r="96" s="13" customFormat="1">
      <c r="A96" s="13"/>
      <c r="B96" s="232"/>
      <c r="C96" s="233"/>
      <c r="D96" s="226" t="s">
        <v>155</v>
      </c>
      <c r="E96" s="234" t="s">
        <v>19</v>
      </c>
      <c r="F96" s="235" t="s">
        <v>156</v>
      </c>
      <c r="G96" s="233"/>
      <c r="H96" s="236">
        <v>15.199999999999999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155</v>
      </c>
      <c r="AU96" s="242" t="s">
        <v>78</v>
      </c>
      <c r="AV96" s="13" t="s">
        <v>78</v>
      </c>
      <c r="AW96" s="13" t="s">
        <v>31</v>
      </c>
      <c r="AX96" s="13" t="s">
        <v>69</v>
      </c>
      <c r="AY96" s="242" t="s">
        <v>136</v>
      </c>
    </row>
    <row r="97" s="14" customFormat="1">
      <c r="A97" s="14"/>
      <c r="B97" s="243"/>
      <c r="C97" s="244"/>
      <c r="D97" s="226" t="s">
        <v>155</v>
      </c>
      <c r="E97" s="245" t="s">
        <v>19</v>
      </c>
      <c r="F97" s="246" t="s">
        <v>157</v>
      </c>
      <c r="G97" s="244"/>
      <c r="H97" s="247">
        <v>15.199999999999999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155</v>
      </c>
      <c r="AU97" s="253" t="s">
        <v>78</v>
      </c>
      <c r="AV97" s="14" t="s">
        <v>144</v>
      </c>
      <c r="AW97" s="14" t="s">
        <v>31</v>
      </c>
      <c r="AX97" s="14" t="s">
        <v>76</v>
      </c>
      <c r="AY97" s="253" t="s">
        <v>136</v>
      </c>
    </row>
    <row r="98" s="2" customFormat="1" ht="16.5" customHeight="1">
      <c r="A98" s="39"/>
      <c r="B98" s="40"/>
      <c r="C98" s="213" t="s">
        <v>158</v>
      </c>
      <c r="D98" s="213" t="s">
        <v>139</v>
      </c>
      <c r="E98" s="214" t="s">
        <v>159</v>
      </c>
      <c r="F98" s="215" t="s">
        <v>160</v>
      </c>
      <c r="G98" s="216" t="s">
        <v>150</v>
      </c>
      <c r="H98" s="217">
        <v>15.199999999999999</v>
      </c>
      <c r="I98" s="218"/>
      <c r="J98" s="219">
        <f>ROUND(I98*H98,2)</f>
        <v>0</v>
      </c>
      <c r="K98" s="215" t="s">
        <v>143</v>
      </c>
      <c r="L98" s="45"/>
      <c r="M98" s="220" t="s">
        <v>19</v>
      </c>
      <c r="N98" s="221" t="s">
        <v>40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144</v>
      </c>
      <c r="AT98" s="224" t="s">
        <v>139</v>
      </c>
      <c r="AU98" s="224" t="s">
        <v>78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144</v>
      </c>
      <c r="BM98" s="224" t="s">
        <v>889</v>
      </c>
    </row>
    <row r="99" s="2" customFormat="1">
      <c r="A99" s="39"/>
      <c r="B99" s="40"/>
      <c r="C99" s="41"/>
      <c r="D99" s="226" t="s">
        <v>146</v>
      </c>
      <c r="E99" s="41"/>
      <c r="F99" s="227" t="s">
        <v>162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78</v>
      </c>
    </row>
    <row r="100" s="13" customFormat="1">
      <c r="A100" s="13"/>
      <c r="B100" s="232"/>
      <c r="C100" s="233"/>
      <c r="D100" s="226" t="s">
        <v>155</v>
      </c>
      <c r="E100" s="234" t="s">
        <v>19</v>
      </c>
      <c r="F100" s="235" t="s">
        <v>163</v>
      </c>
      <c r="G100" s="233"/>
      <c r="H100" s="236">
        <v>15.199999999999999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155</v>
      </c>
      <c r="AU100" s="242" t="s">
        <v>78</v>
      </c>
      <c r="AV100" s="13" t="s">
        <v>78</v>
      </c>
      <c r="AW100" s="13" t="s">
        <v>31</v>
      </c>
      <c r="AX100" s="13" t="s">
        <v>76</v>
      </c>
      <c r="AY100" s="242" t="s">
        <v>136</v>
      </c>
    </row>
    <row r="101" s="2" customFormat="1" ht="16.5" customHeight="1">
      <c r="A101" s="39"/>
      <c r="B101" s="40"/>
      <c r="C101" s="213" t="s">
        <v>144</v>
      </c>
      <c r="D101" s="213" t="s">
        <v>139</v>
      </c>
      <c r="E101" s="214" t="s">
        <v>164</v>
      </c>
      <c r="F101" s="215" t="s">
        <v>165</v>
      </c>
      <c r="G101" s="216" t="s">
        <v>150</v>
      </c>
      <c r="H101" s="217">
        <v>25</v>
      </c>
      <c r="I101" s="218"/>
      <c r="J101" s="219">
        <f>ROUND(I101*H101,2)</f>
        <v>0</v>
      </c>
      <c r="K101" s="215" t="s">
        <v>143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78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144</v>
      </c>
      <c r="BM101" s="224" t="s">
        <v>890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78</v>
      </c>
    </row>
    <row r="103" s="13" customFormat="1">
      <c r="A103" s="13"/>
      <c r="B103" s="232"/>
      <c r="C103" s="233"/>
      <c r="D103" s="226" t="s">
        <v>155</v>
      </c>
      <c r="E103" s="234" t="s">
        <v>19</v>
      </c>
      <c r="F103" s="235" t="s">
        <v>168</v>
      </c>
      <c r="G103" s="233"/>
      <c r="H103" s="236">
        <v>25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155</v>
      </c>
      <c r="AU103" s="242" t="s">
        <v>78</v>
      </c>
      <c r="AV103" s="13" t="s">
        <v>78</v>
      </c>
      <c r="AW103" s="13" t="s">
        <v>31</v>
      </c>
      <c r="AX103" s="13" t="s">
        <v>76</v>
      </c>
      <c r="AY103" s="242" t="s">
        <v>136</v>
      </c>
    </row>
    <row r="104" s="2" customFormat="1" ht="16.5" customHeight="1">
      <c r="A104" s="39"/>
      <c r="B104" s="40"/>
      <c r="C104" s="213" t="s">
        <v>137</v>
      </c>
      <c r="D104" s="213" t="s">
        <v>139</v>
      </c>
      <c r="E104" s="214" t="s">
        <v>891</v>
      </c>
      <c r="F104" s="215" t="s">
        <v>892</v>
      </c>
      <c r="G104" s="216" t="s">
        <v>142</v>
      </c>
      <c r="H104" s="217">
        <v>0.025000000000000001</v>
      </c>
      <c r="I104" s="218"/>
      <c r="J104" s="219">
        <f>ROUND(I104*H104,2)</f>
        <v>0</v>
      </c>
      <c r="K104" s="215" t="s">
        <v>143</v>
      </c>
      <c r="L104" s="45"/>
      <c r="M104" s="220" t="s">
        <v>19</v>
      </c>
      <c r="N104" s="221" t="s">
        <v>40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144</v>
      </c>
      <c r="AT104" s="224" t="s">
        <v>139</v>
      </c>
      <c r="AU104" s="224" t="s">
        <v>78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144</v>
      </c>
      <c r="BM104" s="224" t="s">
        <v>893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894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78</v>
      </c>
    </row>
    <row r="106" s="13" customFormat="1">
      <c r="A106" s="13"/>
      <c r="B106" s="232"/>
      <c r="C106" s="233"/>
      <c r="D106" s="226" t="s">
        <v>155</v>
      </c>
      <c r="E106" s="234" t="s">
        <v>19</v>
      </c>
      <c r="F106" s="235" t="s">
        <v>173</v>
      </c>
      <c r="G106" s="233"/>
      <c r="H106" s="236">
        <v>0.025000000000000001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155</v>
      </c>
      <c r="AU106" s="242" t="s">
        <v>78</v>
      </c>
      <c r="AV106" s="13" t="s">
        <v>78</v>
      </c>
      <c r="AW106" s="13" t="s">
        <v>31</v>
      </c>
      <c r="AX106" s="13" t="s">
        <v>76</v>
      </c>
      <c r="AY106" s="242" t="s">
        <v>136</v>
      </c>
    </row>
    <row r="107" s="2" customFormat="1" ht="16.5" customHeight="1">
      <c r="A107" s="39"/>
      <c r="B107" s="40"/>
      <c r="C107" s="213" t="s">
        <v>174</v>
      </c>
      <c r="D107" s="213" t="s">
        <v>139</v>
      </c>
      <c r="E107" s="214" t="s">
        <v>895</v>
      </c>
      <c r="F107" s="215" t="s">
        <v>896</v>
      </c>
      <c r="G107" s="216" t="s">
        <v>142</v>
      </c>
      <c r="H107" s="217">
        <v>0.025000000000000001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40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78</v>
      </c>
      <c r="AY107" s="18" t="s">
        <v>136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76</v>
      </c>
      <c r="BK107" s="225">
        <f>ROUND(I107*H107,2)</f>
        <v>0</v>
      </c>
      <c r="BL107" s="18" t="s">
        <v>144</v>
      </c>
      <c r="BM107" s="224" t="s">
        <v>897</v>
      </c>
    </row>
    <row r="108" s="2" customFormat="1">
      <c r="A108" s="39"/>
      <c r="B108" s="40"/>
      <c r="C108" s="41"/>
      <c r="D108" s="226" t="s">
        <v>146</v>
      </c>
      <c r="E108" s="41"/>
      <c r="F108" s="227" t="s">
        <v>898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78</v>
      </c>
    </row>
    <row r="109" s="13" customFormat="1">
      <c r="A109" s="13"/>
      <c r="B109" s="232"/>
      <c r="C109" s="233"/>
      <c r="D109" s="226" t="s">
        <v>155</v>
      </c>
      <c r="E109" s="234" t="s">
        <v>19</v>
      </c>
      <c r="F109" s="235" t="s">
        <v>173</v>
      </c>
      <c r="G109" s="233"/>
      <c r="H109" s="236">
        <v>0.025000000000000001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155</v>
      </c>
      <c r="AU109" s="242" t="s">
        <v>78</v>
      </c>
      <c r="AV109" s="13" t="s">
        <v>78</v>
      </c>
      <c r="AW109" s="13" t="s">
        <v>31</v>
      </c>
      <c r="AX109" s="13" t="s">
        <v>76</v>
      </c>
      <c r="AY109" s="242" t="s">
        <v>136</v>
      </c>
    </row>
    <row r="110" s="2" customFormat="1" ht="16.5" customHeight="1">
      <c r="A110" s="39"/>
      <c r="B110" s="40"/>
      <c r="C110" s="213" t="s">
        <v>179</v>
      </c>
      <c r="D110" s="213" t="s">
        <v>139</v>
      </c>
      <c r="E110" s="214" t="s">
        <v>899</v>
      </c>
      <c r="F110" s="215" t="s">
        <v>900</v>
      </c>
      <c r="G110" s="216" t="s">
        <v>182</v>
      </c>
      <c r="H110" s="217">
        <v>2</v>
      </c>
      <c r="I110" s="218"/>
      <c r="J110" s="219">
        <f>ROUND(I110*H110,2)</f>
        <v>0</v>
      </c>
      <c r="K110" s="215" t="s">
        <v>143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144</v>
      </c>
      <c r="AT110" s="224" t="s">
        <v>139</v>
      </c>
      <c r="AU110" s="224" t="s">
        <v>78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144</v>
      </c>
      <c r="BM110" s="224" t="s">
        <v>901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902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78</v>
      </c>
    </row>
    <row r="112" s="13" customFormat="1">
      <c r="A112" s="13"/>
      <c r="B112" s="232"/>
      <c r="C112" s="233"/>
      <c r="D112" s="226" t="s">
        <v>155</v>
      </c>
      <c r="E112" s="234" t="s">
        <v>19</v>
      </c>
      <c r="F112" s="235" t="s">
        <v>903</v>
      </c>
      <c r="G112" s="233"/>
      <c r="H112" s="236">
        <v>2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155</v>
      </c>
      <c r="AU112" s="242" t="s">
        <v>78</v>
      </c>
      <c r="AV112" s="13" t="s">
        <v>78</v>
      </c>
      <c r="AW112" s="13" t="s">
        <v>31</v>
      </c>
      <c r="AX112" s="13" t="s">
        <v>76</v>
      </c>
      <c r="AY112" s="242" t="s">
        <v>136</v>
      </c>
    </row>
    <row r="113" s="2" customFormat="1" ht="16.5" customHeight="1">
      <c r="A113" s="39"/>
      <c r="B113" s="40"/>
      <c r="C113" s="213" t="s">
        <v>185</v>
      </c>
      <c r="D113" s="213" t="s">
        <v>139</v>
      </c>
      <c r="E113" s="214" t="s">
        <v>180</v>
      </c>
      <c r="F113" s="215" t="s">
        <v>181</v>
      </c>
      <c r="G113" s="216" t="s">
        <v>182</v>
      </c>
      <c r="H113" s="217">
        <v>2</v>
      </c>
      <c r="I113" s="218"/>
      <c r="J113" s="219">
        <f>ROUND(I113*H113,2)</f>
        <v>0</v>
      </c>
      <c r="K113" s="215" t="s">
        <v>143</v>
      </c>
      <c r="L113" s="45"/>
      <c r="M113" s="220" t="s">
        <v>19</v>
      </c>
      <c r="N113" s="221" t="s">
        <v>40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144</v>
      </c>
      <c r="AT113" s="224" t="s">
        <v>139</v>
      </c>
      <c r="AU113" s="224" t="s">
        <v>78</v>
      </c>
      <c r="AY113" s="18" t="s">
        <v>136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76</v>
      </c>
      <c r="BK113" s="225">
        <f>ROUND(I113*H113,2)</f>
        <v>0</v>
      </c>
      <c r="BL113" s="18" t="s">
        <v>144</v>
      </c>
      <c r="BM113" s="224" t="s">
        <v>904</v>
      </c>
    </row>
    <row r="114" s="2" customFormat="1">
      <c r="A114" s="39"/>
      <c r="B114" s="40"/>
      <c r="C114" s="41"/>
      <c r="D114" s="226" t="s">
        <v>146</v>
      </c>
      <c r="E114" s="41"/>
      <c r="F114" s="227" t="s">
        <v>184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78</v>
      </c>
    </row>
    <row r="115" s="13" customFormat="1">
      <c r="A115" s="13"/>
      <c r="B115" s="232"/>
      <c r="C115" s="233"/>
      <c r="D115" s="226" t="s">
        <v>155</v>
      </c>
      <c r="E115" s="234" t="s">
        <v>19</v>
      </c>
      <c r="F115" s="235" t="s">
        <v>78</v>
      </c>
      <c r="G115" s="233"/>
      <c r="H115" s="236">
        <v>2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155</v>
      </c>
      <c r="AU115" s="242" t="s">
        <v>78</v>
      </c>
      <c r="AV115" s="13" t="s">
        <v>78</v>
      </c>
      <c r="AW115" s="13" t="s">
        <v>31</v>
      </c>
      <c r="AX115" s="13" t="s">
        <v>76</v>
      </c>
      <c r="AY115" s="242" t="s">
        <v>136</v>
      </c>
    </row>
    <row r="116" s="2" customFormat="1" ht="16.5" customHeight="1">
      <c r="A116" s="39"/>
      <c r="B116" s="40"/>
      <c r="C116" s="254" t="s">
        <v>190</v>
      </c>
      <c r="D116" s="254" t="s">
        <v>186</v>
      </c>
      <c r="E116" s="255" t="s">
        <v>187</v>
      </c>
      <c r="F116" s="256" t="s">
        <v>188</v>
      </c>
      <c r="G116" s="257" t="s">
        <v>182</v>
      </c>
      <c r="H116" s="258">
        <v>4</v>
      </c>
      <c r="I116" s="259"/>
      <c r="J116" s="260">
        <f>ROUND(I116*H116,2)</f>
        <v>0</v>
      </c>
      <c r="K116" s="256" t="s">
        <v>143</v>
      </c>
      <c r="L116" s="261"/>
      <c r="M116" s="262" t="s">
        <v>19</v>
      </c>
      <c r="N116" s="263" t="s">
        <v>40</v>
      </c>
      <c r="O116" s="85"/>
      <c r="P116" s="222">
        <f>O116*H116</f>
        <v>0</v>
      </c>
      <c r="Q116" s="222">
        <v>0.0091699999999999993</v>
      </c>
      <c r="R116" s="222">
        <f>Q116*H116</f>
        <v>0.036679999999999997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185</v>
      </c>
      <c r="AT116" s="224" t="s">
        <v>186</v>
      </c>
      <c r="AU116" s="224" t="s">
        <v>78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144</v>
      </c>
      <c r="BM116" s="224" t="s">
        <v>905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188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78</v>
      </c>
    </row>
    <row r="118" s="2" customFormat="1" ht="16.5" customHeight="1">
      <c r="A118" s="39"/>
      <c r="B118" s="40"/>
      <c r="C118" s="254" t="s">
        <v>194</v>
      </c>
      <c r="D118" s="254" t="s">
        <v>186</v>
      </c>
      <c r="E118" s="255" t="s">
        <v>191</v>
      </c>
      <c r="F118" s="256" t="s">
        <v>192</v>
      </c>
      <c r="G118" s="257" t="s">
        <v>182</v>
      </c>
      <c r="H118" s="258">
        <v>8</v>
      </c>
      <c r="I118" s="259"/>
      <c r="J118" s="260">
        <f>ROUND(I118*H118,2)</f>
        <v>0</v>
      </c>
      <c r="K118" s="256" t="s">
        <v>143</v>
      </c>
      <c r="L118" s="261"/>
      <c r="M118" s="262" t="s">
        <v>19</v>
      </c>
      <c r="N118" s="263" t="s">
        <v>40</v>
      </c>
      <c r="O118" s="85"/>
      <c r="P118" s="222">
        <f>O118*H118</f>
        <v>0</v>
      </c>
      <c r="Q118" s="222">
        <v>0.00012</v>
      </c>
      <c r="R118" s="222">
        <f>Q118*H118</f>
        <v>0.00096000000000000002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185</v>
      </c>
      <c r="AT118" s="224" t="s">
        <v>186</v>
      </c>
      <c r="AU118" s="224" t="s">
        <v>78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144</v>
      </c>
      <c r="BM118" s="224" t="s">
        <v>906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192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78</v>
      </c>
    </row>
    <row r="120" s="2" customFormat="1" ht="16.5" customHeight="1">
      <c r="A120" s="39"/>
      <c r="B120" s="40"/>
      <c r="C120" s="254" t="s">
        <v>198</v>
      </c>
      <c r="D120" s="254" t="s">
        <v>186</v>
      </c>
      <c r="E120" s="255" t="s">
        <v>195</v>
      </c>
      <c r="F120" s="256" t="s">
        <v>196</v>
      </c>
      <c r="G120" s="257" t="s">
        <v>182</v>
      </c>
      <c r="H120" s="258">
        <v>8</v>
      </c>
      <c r="I120" s="259"/>
      <c r="J120" s="260">
        <f>ROUND(I120*H120,2)</f>
        <v>0</v>
      </c>
      <c r="K120" s="256" t="s">
        <v>143</v>
      </c>
      <c r="L120" s="261"/>
      <c r="M120" s="262" t="s">
        <v>19</v>
      </c>
      <c r="N120" s="263" t="s">
        <v>40</v>
      </c>
      <c r="O120" s="85"/>
      <c r="P120" s="222">
        <f>O120*H120</f>
        <v>0</v>
      </c>
      <c r="Q120" s="222">
        <v>0.00052999999999999998</v>
      </c>
      <c r="R120" s="222">
        <f>Q120*H120</f>
        <v>0.0042399999999999998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185</v>
      </c>
      <c r="AT120" s="224" t="s">
        <v>186</v>
      </c>
      <c r="AU120" s="224" t="s">
        <v>78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76</v>
      </c>
      <c r="BK120" s="225">
        <f>ROUND(I120*H120,2)</f>
        <v>0</v>
      </c>
      <c r="BL120" s="18" t="s">
        <v>144</v>
      </c>
      <c r="BM120" s="224" t="s">
        <v>907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196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 ht="16.5" customHeight="1">
      <c r="A122" s="39"/>
      <c r="B122" s="40"/>
      <c r="C122" s="254" t="s">
        <v>202</v>
      </c>
      <c r="D122" s="254" t="s">
        <v>186</v>
      </c>
      <c r="E122" s="255" t="s">
        <v>199</v>
      </c>
      <c r="F122" s="256" t="s">
        <v>200</v>
      </c>
      <c r="G122" s="257" t="s">
        <v>182</v>
      </c>
      <c r="H122" s="258">
        <v>8</v>
      </c>
      <c r="I122" s="259"/>
      <c r="J122" s="260">
        <f>ROUND(I122*H122,2)</f>
        <v>0</v>
      </c>
      <c r="K122" s="256" t="s">
        <v>143</v>
      </c>
      <c r="L122" s="261"/>
      <c r="M122" s="262" t="s">
        <v>19</v>
      </c>
      <c r="N122" s="263" t="s">
        <v>40</v>
      </c>
      <c r="O122" s="85"/>
      <c r="P122" s="222">
        <f>O122*H122</f>
        <v>0</v>
      </c>
      <c r="Q122" s="222">
        <v>9.0000000000000006E-05</v>
      </c>
      <c r="R122" s="222">
        <f>Q122*H122</f>
        <v>0.00072000000000000005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185</v>
      </c>
      <c r="AT122" s="224" t="s">
        <v>186</v>
      </c>
      <c r="AU122" s="224" t="s">
        <v>78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76</v>
      </c>
      <c r="BK122" s="225">
        <f>ROUND(I122*H122,2)</f>
        <v>0</v>
      </c>
      <c r="BL122" s="18" t="s">
        <v>144</v>
      </c>
      <c r="BM122" s="224" t="s">
        <v>908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200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78</v>
      </c>
    </row>
    <row r="124" s="2" customFormat="1" ht="16.5" customHeight="1">
      <c r="A124" s="39"/>
      <c r="B124" s="40"/>
      <c r="C124" s="213" t="s">
        <v>209</v>
      </c>
      <c r="D124" s="213" t="s">
        <v>139</v>
      </c>
      <c r="E124" s="214" t="s">
        <v>203</v>
      </c>
      <c r="F124" s="215" t="s">
        <v>204</v>
      </c>
      <c r="G124" s="216" t="s">
        <v>142</v>
      </c>
      <c r="H124" s="217">
        <v>0.34999999999999998</v>
      </c>
      <c r="I124" s="218"/>
      <c r="J124" s="219">
        <f>ROUND(I124*H124,2)</f>
        <v>0</v>
      </c>
      <c r="K124" s="215" t="s">
        <v>143</v>
      </c>
      <c r="L124" s="45"/>
      <c r="M124" s="220" t="s">
        <v>19</v>
      </c>
      <c r="N124" s="221" t="s">
        <v>40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144</v>
      </c>
      <c r="AT124" s="224" t="s">
        <v>139</v>
      </c>
      <c r="AU124" s="224" t="s">
        <v>78</v>
      </c>
      <c r="AY124" s="18" t="s">
        <v>136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76</v>
      </c>
      <c r="BK124" s="225">
        <f>ROUND(I124*H124,2)</f>
        <v>0</v>
      </c>
      <c r="BL124" s="18" t="s">
        <v>144</v>
      </c>
      <c r="BM124" s="224" t="s">
        <v>909</v>
      </c>
    </row>
    <row r="125" s="2" customFormat="1">
      <c r="A125" s="39"/>
      <c r="B125" s="40"/>
      <c r="C125" s="41"/>
      <c r="D125" s="226" t="s">
        <v>146</v>
      </c>
      <c r="E125" s="41"/>
      <c r="F125" s="227" t="s">
        <v>206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78</v>
      </c>
    </row>
    <row r="126" s="2" customFormat="1">
      <c r="A126" s="39"/>
      <c r="B126" s="40"/>
      <c r="C126" s="41"/>
      <c r="D126" s="226" t="s">
        <v>153</v>
      </c>
      <c r="E126" s="41"/>
      <c r="F126" s="231" t="s">
        <v>207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153</v>
      </c>
      <c r="AU126" s="18" t="s">
        <v>78</v>
      </c>
    </row>
    <row r="127" s="13" customFormat="1">
      <c r="A127" s="13"/>
      <c r="B127" s="232"/>
      <c r="C127" s="233"/>
      <c r="D127" s="226" t="s">
        <v>155</v>
      </c>
      <c r="E127" s="234" t="s">
        <v>19</v>
      </c>
      <c r="F127" s="235" t="s">
        <v>208</v>
      </c>
      <c r="G127" s="233"/>
      <c r="H127" s="236">
        <v>0.34999999999999998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155</v>
      </c>
      <c r="AU127" s="242" t="s">
        <v>78</v>
      </c>
      <c r="AV127" s="13" t="s">
        <v>78</v>
      </c>
      <c r="AW127" s="13" t="s">
        <v>31</v>
      </c>
      <c r="AX127" s="13" t="s">
        <v>76</v>
      </c>
      <c r="AY127" s="242" t="s">
        <v>136</v>
      </c>
    </row>
    <row r="128" s="2" customFormat="1" ht="16.5" customHeight="1">
      <c r="A128" s="39"/>
      <c r="B128" s="40"/>
      <c r="C128" s="254" t="s">
        <v>214</v>
      </c>
      <c r="D128" s="254" t="s">
        <v>186</v>
      </c>
      <c r="E128" s="255" t="s">
        <v>210</v>
      </c>
      <c r="F128" s="256" t="s">
        <v>211</v>
      </c>
      <c r="G128" s="257" t="s">
        <v>182</v>
      </c>
      <c r="H128" s="258">
        <v>100</v>
      </c>
      <c r="I128" s="259"/>
      <c r="J128" s="260">
        <f>ROUND(I128*H128,2)</f>
        <v>0</v>
      </c>
      <c r="K128" s="256" t="s">
        <v>143</v>
      </c>
      <c r="L128" s="261"/>
      <c r="M128" s="262" t="s">
        <v>19</v>
      </c>
      <c r="N128" s="263" t="s">
        <v>40</v>
      </c>
      <c r="O128" s="85"/>
      <c r="P128" s="222">
        <f>O128*H128</f>
        <v>0</v>
      </c>
      <c r="Q128" s="222">
        <v>0.00018000000000000001</v>
      </c>
      <c r="R128" s="222">
        <f>Q128*H128</f>
        <v>0.018000000000000002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185</v>
      </c>
      <c r="AT128" s="224" t="s">
        <v>186</v>
      </c>
      <c r="AU128" s="224" t="s">
        <v>78</v>
      </c>
      <c r="AY128" s="18" t="s">
        <v>136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76</v>
      </c>
      <c r="BK128" s="225">
        <f>ROUND(I128*H128,2)</f>
        <v>0</v>
      </c>
      <c r="BL128" s="18" t="s">
        <v>144</v>
      </c>
      <c r="BM128" s="224" t="s">
        <v>910</v>
      </c>
    </row>
    <row r="129" s="2" customFormat="1">
      <c r="A129" s="39"/>
      <c r="B129" s="40"/>
      <c r="C129" s="41"/>
      <c r="D129" s="226" t="s">
        <v>146</v>
      </c>
      <c r="E129" s="41"/>
      <c r="F129" s="227" t="s">
        <v>211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78</v>
      </c>
    </row>
    <row r="130" s="13" customFormat="1">
      <c r="A130" s="13"/>
      <c r="B130" s="232"/>
      <c r="C130" s="233"/>
      <c r="D130" s="226" t="s">
        <v>155</v>
      </c>
      <c r="E130" s="234" t="s">
        <v>19</v>
      </c>
      <c r="F130" s="235" t="s">
        <v>213</v>
      </c>
      <c r="G130" s="233"/>
      <c r="H130" s="236">
        <v>100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155</v>
      </c>
      <c r="AU130" s="242" t="s">
        <v>78</v>
      </c>
      <c r="AV130" s="13" t="s">
        <v>78</v>
      </c>
      <c r="AW130" s="13" t="s">
        <v>31</v>
      </c>
      <c r="AX130" s="13" t="s">
        <v>76</v>
      </c>
      <c r="AY130" s="242" t="s">
        <v>136</v>
      </c>
    </row>
    <row r="131" s="2" customFormat="1" ht="16.5" customHeight="1">
      <c r="A131" s="39"/>
      <c r="B131" s="40"/>
      <c r="C131" s="254" t="s">
        <v>8</v>
      </c>
      <c r="D131" s="254" t="s">
        <v>186</v>
      </c>
      <c r="E131" s="255" t="s">
        <v>219</v>
      </c>
      <c r="F131" s="256" t="s">
        <v>220</v>
      </c>
      <c r="G131" s="257" t="s">
        <v>221</v>
      </c>
      <c r="H131" s="258">
        <v>72.359999999999999</v>
      </c>
      <c r="I131" s="259"/>
      <c r="J131" s="260">
        <f>ROUND(I131*H131,2)</f>
        <v>0</v>
      </c>
      <c r="K131" s="256" t="s">
        <v>143</v>
      </c>
      <c r="L131" s="261"/>
      <c r="M131" s="262" t="s">
        <v>19</v>
      </c>
      <c r="N131" s="263" t="s">
        <v>40</v>
      </c>
      <c r="O131" s="85"/>
      <c r="P131" s="222">
        <f>O131*H131</f>
        <v>0</v>
      </c>
      <c r="Q131" s="222">
        <v>1</v>
      </c>
      <c r="R131" s="222">
        <f>Q131*H131</f>
        <v>72.359999999999999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185</v>
      </c>
      <c r="AT131" s="224" t="s">
        <v>186</v>
      </c>
      <c r="AU131" s="224" t="s">
        <v>78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76</v>
      </c>
      <c r="BK131" s="225">
        <f>ROUND(I131*H131,2)</f>
        <v>0</v>
      </c>
      <c r="BL131" s="18" t="s">
        <v>144</v>
      </c>
      <c r="BM131" s="224" t="s">
        <v>911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220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78</v>
      </c>
    </row>
    <row r="133" s="13" customFormat="1">
      <c r="A133" s="13"/>
      <c r="B133" s="232"/>
      <c r="C133" s="233"/>
      <c r="D133" s="226" t="s">
        <v>155</v>
      </c>
      <c r="E133" s="234" t="s">
        <v>19</v>
      </c>
      <c r="F133" s="235" t="s">
        <v>223</v>
      </c>
      <c r="G133" s="233"/>
      <c r="H133" s="236">
        <v>27.359999999999999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155</v>
      </c>
      <c r="AU133" s="242" t="s">
        <v>78</v>
      </c>
      <c r="AV133" s="13" t="s">
        <v>78</v>
      </c>
      <c r="AW133" s="13" t="s">
        <v>31</v>
      </c>
      <c r="AX133" s="13" t="s">
        <v>69</v>
      </c>
      <c r="AY133" s="242" t="s">
        <v>136</v>
      </c>
    </row>
    <row r="134" s="13" customFormat="1">
      <c r="A134" s="13"/>
      <c r="B134" s="232"/>
      <c r="C134" s="233"/>
      <c r="D134" s="226" t="s">
        <v>155</v>
      </c>
      <c r="E134" s="234" t="s">
        <v>19</v>
      </c>
      <c r="F134" s="235" t="s">
        <v>224</v>
      </c>
      <c r="G134" s="233"/>
      <c r="H134" s="236">
        <v>45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155</v>
      </c>
      <c r="AU134" s="242" t="s">
        <v>78</v>
      </c>
      <c r="AV134" s="13" t="s">
        <v>78</v>
      </c>
      <c r="AW134" s="13" t="s">
        <v>31</v>
      </c>
      <c r="AX134" s="13" t="s">
        <v>69</v>
      </c>
      <c r="AY134" s="242" t="s">
        <v>136</v>
      </c>
    </row>
    <row r="135" s="14" customFormat="1">
      <c r="A135" s="14"/>
      <c r="B135" s="243"/>
      <c r="C135" s="244"/>
      <c r="D135" s="226" t="s">
        <v>155</v>
      </c>
      <c r="E135" s="245" t="s">
        <v>19</v>
      </c>
      <c r="F135" s="246" t="s">
        <v>157</v>
      </c>
      <c r="G135" s="244"/>
      <c r="H135" s="247">
        <v>72.359999999999999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155</v>
      </c>
      <c r="AU135" s="253" t="s">
        <v>78</v>
      </c>
      <c r="AV135" s="14" t="s">
        <v>144</v>
      </c>
      <c r="AW135" s="14" t="s">
        <v>31</v>
      </c>
      <c r="AX135" s="14" t="s">
        <v>76</v>
      </c>
      <c r="AY135" s="253" t="s">
        <v>136</v>
      </c>
    </row>
    <row r="136" s="2" customFormat="1" ht="16.5" customHeight="1">
      <c r="A136" s="39"/>
      <c r="B136" s="40"/>
      <c r="C136" s="213" t="s">
        <v>225</v>
      </c>
      <c r="D136" s="213" t="s">
        <v>139</v>
      </c>
      <c r="E136" s="214" t="s">
        <v>912</v>
      </c>
      <c r="F136" s="215" t="s">
        <v>913</v>
      </c>
      <c r="G136" s="216" t="s">
        <v>914</v>
      </c>
      <c r="H136" s="217">
        <v>2</v>
      </c>
      <c r="I136" s="218"/>
      <c r="J136" s="219">
        <f>ROUND(I136*H136,2)</f>
        <v>0</v>
      </c>
      <c r="K136" s="215" t="s">
        <v>143</v>
      </c>
      <c r="L136" s="45"/>
      <c r="M136" s="220" t="s">
        <v>19</v>
      </c>
      <c r="N136" s="221" t="s">
        <v>40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144</v>
      </c>
      <c r="AT136" s="224" t="s">
        <v>139</v>
      </c>
      <c r="AU136" s="224" t="s">
        <v>78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76</v>
      </c>
      <c r="BK136" s="225">
        <f>ROUND(I136*H136,2)</f>
        <v>0</v>
      </c>
      <c r="BL136" s="18" t="s">
        <v>144</v>
      </c>
      <c r="BM136" s="224" t="s">
        <v>915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916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78</v>
      </c>
    </row>
    <row r="138" s="13" customFormat="1">
      <c r="A138" s="13"/>
      <c r="B138" s="232"/>
      <c r="C138" s="233"/>
      <c r="D138" s="226" t="s">
        <v>155</v>
      </c>
      <c r="E138" s="234" t="s">
        <v>19</v>
      </c>
      <c r="F138" s="235" t="s">
        <v>78</v>
      </c>
      <c r="G138" s="233"/>
      <c r="H138" s="236">
        <v>2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155</v>
      </c>
      <c r="AU138" s="242" t="s">
        <v>78</v>
      </c>
      <c r="AV138" s="13" t="s">
        <v>78</v>
      </c>
      <c r="AW138" s="13" t="s">
        <v>31</v>
      </c>
      <c r="AX138" s="13" t="s">
        <v>76</v>
      </c>
      <c r="AY138" s="242" t="s">
        <v>136</v>
      </c>
    </row>
    <row r="139" s="2" customFormat="1" ht="16.5" customHeight="1">
      <c r="A139" s="39"/>
      <c r="B139" s="40"/>
      <c r="C139" s="213" t="s">
        <v>231</v>
      </c>
      <c r="D139" s="213" t="s">
        <v>139</v>
      </c>
      <c r="E139" s="214" t="s">
        <v>917</v>
      </c>
      <c r="F139" s="215" t="s">
        <v>918</v>
      </c>
      <c r="G139" s="216" t="s">
        <v>914</v>
      </c>
      <c r="H139" s="217">
        <v>2</v>
      </c>
      <c r="I139" s="218"/>
      <c r="J139" s="219">
        <f>ROUND(I139*H139,2)</f>
        <v>0</v>
      </c>
      <c r="K139" s="215" t="s">
        <v>143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144</v>
      </c>
      <c r="AT139" s="224" t="s">
        <v>139</v>
      </c>
      <c r="AU139" s="224" t="s">
        <v>78</v>
      </c>
      <c r="AY139" s="18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76</v>
      </c>
      <c r="BK139" s="225">
        <f>ROUND(I139*H139,2)</f>
        <v>0</v>
      </c>
      <c r="BL139" s="18" t="s">
        <v>144</v>
      </c>
      <c r="BM139" s="224" t="s">
        <v>919</v>
      </c>
    </row>
    <row r="140" s="2" customFormat="1">
      <c r="A140" s="39"/>
      <c r="B140" s="40"/>
      <c r="C140" s="41"/>
      <c r="D140" s="226" t="s">
        <v>146</v>
      </c>
      <c r="E140" s="41"/>
      <c r="F140" s="227" t="s">
        <v>920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78</v>
      </c>
    </row>
    <row r="141" s="13" customFormat="1">
      <c r="A141" s="13"/>
      <c r="B141" s="232"/>
      <c r="C141" s="233"/>
      <c r="D141" s="226" t="s">
        <v>155</v>
      </c>
      <c r="E141" s="234" t="s">
        <v>19</v>
      </c>
      <c r="F141" s="235" t="s">
        <v>78</v>
      </c>
      <c r="G141" s="233"/>
      <c r="H141" s="236">
        <v>2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155</v>
      </c>
      <c r="AU141" s="242" t="s">
        <v>78</v>
      </c>
      <c r="AV141" s="13" t="s">
        <v>78</v>
      </c>
      <c r="AW141" s="13" t="s">
        <v>31</v>
      </c>
      <c r="AX141" s="13" t="s">
        <v>76</v>
      </c>
      <c r="AY141" s="242" t="s">
        <v>136</v>
      </c>
    </row>
    <row r="142" s="2" customFormat="1" ht="21.75" customHeight="1">
      <c r="A142" s="39"/>
      <c r="B142" s="40"/>
      <c r="C142" s="213" t="s">
        <v>240</v>
      </c>
      <c r="D142" s="213" t="s">
        <v>139</v>
      </c>
      <c r="E142" s="214" t="s">
        <v>921</v>
      </c>
      <c r="F142" s="215" t="s">
        <v>922</v>
      </c>
      <c r="G142" s="216" t="s">
        <v>563</v>
      </c>
      <c r="H142" s="217">
        <v>150</v>
      </c>
      <c r="I142" s="218"/>
      <c r="J142" s="219">
        <f>ROUND(I142*H142,2)</f>
        <v>0</v>
      </c>
      <c r="K142" s="215" t="s">
        <v>143</v>
      </c>
      <c r="L142" s="45"/>
      <c r="M142" s="220" t="s">
        <v>19</v>
      </c>
      <c r="N142" s="221" t="s">
        <v>40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144</v>
      </c>
      <c r="AT142" s="224" t="s">
        <v>139</v>
      </c>
      <c r="AU142" s="224" t="s">
        <v>78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144</v>
      </c>
      <c r="BM142" s="224" t="s">
        <v>923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924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78</v>
      </c>
    </row>
    <row r="144" s="2" customFormat="1">
      <c r="A144" s="39"/>
      <c r="B144" s="40"/>
      <c r="C144" s="41"/>
      <c r="D144" s="226" t="s">
        <v>153</v>
      </c>
      <c r="E144" s="41"/>
      <c r="F144" s="231" t="s">
        <v>925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153</v>
      </c>
      <c r="AU144" s="18" t="s">
        <v>78</v>
      </c>
    </row>
    <row r="145" s="2" customFormat="1" ht="21.75" customHeight="1">
      <c r="A145" s="39"/>
      <c r="B145" s="40"/>
      <c r="C145" s="213" t="s">
        <v>246</v>
      </c>
      <c r="D145" s="213" t="s">
        <v>139</v>
      </c>
      <c r="E145" s="214" t="s">
        <v>926</v>
      </c>
      <c r="F145" s="215" t="s">
        <v>927</v>
      </c>
      <c r="G145" s="216" t="s">
        <v>563</v>
      </c>
      <c r="H145" s="217">
        <v>150</v>
      </c>
      <c r="I145" s="218"/>
      <c r="J145" s="219">
        <f>ROUND(I145*H145,2)</f>
        <v>0</v>
      </c>
      <c r="K145" s="215" t="s">
        <v>143</v>
      </c>
      <c r="L145" s="45"/>
      <c r="M145" s="220" t="s">
        <v>19</v>
      </c>
      <c r="N145" s="221" t="s">
        <v>40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144</v>
      </c>
      <c r="AT145" s="224" t="s">
        <v>139</v>
      </c>
      <c r="AU145" s="224" t="s">
        <v>78</v>
      </c>
      <c r="AY145" s="18" t="s">
        <v>136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76</v>
      </c>
      <c r="BK145" s="225">
        <f>ROUND(I145*H145,2)</f>
        <v>0</v>
      </c>
      <c r="BL145" s="18" t="s">
        <v>144</v>
      </c>
      <c r="BM145" s="224" t="s">
        <v>928</v>
      </c>
    </row>
    <row r="146" s="2" customFormat="1">
      <c r="A146" s="39"/>
      <c r="B146" s="40"/>
      <c r="C146" s="41"/>
      <c r="D146" s="226" t="s">
        <v>146</v>
      </c>
      <c r="E146" s="41"/>
      <c r="F146" s="227" t="s">
        <v>929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78</v>
      </c>
    </row>
    <row r="147" s="2" customFormat="1">
      <c r="A147" s="39"/>
      <c r="B147" s="40"/>
      <c r="C147" s="41"/>
      <c r="D147" s="226" t="s">
        <v>153</v>
      </c>
      <c r="E147" s="41"/>
      <c r="F147" s="231" t="s">
        <v>925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153</v>
      </c>
      <c r="AU147" s="18" t="s">
        <v>78</v>
      </c>
    </row>
    <row r="148" s="2" customFormat="1" ht="16.5" customHeight="1">
      <c r="A148" s="39"/>
      <c r="B148" s="40"/>
      <c r="C148" s="213" t="s">
        <v>252</v>
      </c>
      <c r="D148" s="213" t="s">
        <v>139</v>
      </c>
      <c r="E148" s="214" t="s">
        <v>930</v>
      </c>
      <c r="F148" s="215" t="s">
        <v>931</v>
      </c>
      <c r="G148" s="216" t="s">
        <v>182</v>
      </c>
      <c r="H148" s="217">
        <v>1</v>
      </c>
      <c r="I148" s="218"/>
      <c r="J148" s="219">
        <f>ROUND(I148*H148,2)</f>
        <v>0</v>
      </c>
      <c r="K148" s="215" t="s">
        <v>143</v>
      </c>
      <c r="L148" s="45"/>
      <c r="M148" s="220" t="s">
        <v>19</v>
      </c>
      <c r="N148" s="221" t="s">
        <v>40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144</v>
      </c>
      <c r="AT148" s="224" t="s">
        <v>139</v>
      </c>
      <c r="AU148" s="224" t="s">
        <v>78</v>
      </c>
      <c r="AY148" s="18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76</v>
      </c>
      <c r="BK148" s="225">
        <f>ROUND(I148*H148,2)</f>
        <v>0</v>
      </c>
      <c r="BL148" s="18" t="s">
        <v>144</v>
      </c>
      <c r="BM148" s="224" t="s">
        <v>932</v>
      </c>
    </row>
    <row r="149" s="2" customFormat="1">
      <c r="A149" s="39"/>
      <c r="B149" s="40"/>
      <c r="C149" s="41"/>
      <c r="D149" s="226" t="s">
        <v>146</v>
      </c>
      <c r="E149" s="41"/>
      <c r="F149" s="227" t="s">
        <v>933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78</v>
      </c>
    </row>
    <row r="150" s="13" customFormat="1">
      <c r="A150" s="13"/>
      <c r="B150" s="232"/>
      <c r="C150" s="233"/>
      <c r="D150" s="226" t="s">
        <v>155</v>
      </c>
      <c r="E150" s="234" t="s">
        <v>19</v>
      </c>
      <c r="F150" s="235" t="s">
        <v>76</v>
      </c>
      <c r="G150" s="233"/>
      <c r="H150" s="236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155</v>
      </c>
      <c r="AU150" s="242" t="s">
        <v>78</v>
      </c>
      <c r="AV150" s="13" t="s">
        <v>78</v>
      </c>
      <c r="AW150" s="13" t="s">
        <v>31</v>
      </c>
      <c r="AX150" s="13" t="s">
        <v>76</v>
      </c>
      <c r="AY150" s="242" t="s">
        <v>136</v>
      </c>
    </row>
    <row r="151" s="2" customFormat="1" ht="16.5" customHeight="1">
      <c r="A151" s="39"/>
      <c r="B151" s="40"/>
      <c r="C151" s="213" t="s">
        <v>7</v>
      </c>
      <c r="D151" s="213" t="s">
        <v>139</v>
      </c>
      <c r="E151" s="214" t="s">
        <v>934</v>
      </c>
      <c r="F151" s="215" t="s">
        <v>935</v>
      </c>
      <c r="G151" s="216" t="s">
        <v>182</v>
      </c>
      <c r="H151" s="217">
        <v>1</v>
      </c>
      <c r="I151" s="218"/>
      <c r="J151" s="219">
        <f>ROUND(I151*H151,2)</f>
        <v>0</v>
      </c>
      <c r="K151" s="215" t="s">
        <v>143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144</v>
      </c>
      <c r="AT151" s="224" t="s">
        <v>139</v>
      </c>
      <c r="AU151" s="224" t="s">
        <v>78</v>
      </c>
      <c r="AY151" s="18" t="s">
        <v>136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144</v>
      </c>
      <c r="BM151" s="224" t="s">
        <v>936</v>
      </c>
    </row>
    <row r="152" s="2" customFormat="1">
      <c r="A152" s="39"/>
      <c r="B152" s="40"/>
      <c r="C152" s="41"/>
      <c r="D152" s="226" t="s">
        <v>146</v>
      </c>
      <c r="E152" s="41"/>
      <c r="F152" s="227" t="s">
        <v>937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78</v>
      </c>
    </row>
    <row r="153" s="13" customFormat="1">
      <c r="A153" s="13"/>
      <c r="B153" s="232"/>
      <c r="C153" s="233"/>
      <c r="D153" s="226" t="s">
        <v>155</v>
      </c>
      <c r="E153" s="234" t="s">
        <v>19</v>
      </c>
      <c r="F153" s="235" t="s">
        <v>76</v>
      </c>
      <c r="G153" s="233"/>
      <c r="H153" s="236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155</v>
      </c>
      <c r="AU153" s="242" t="s">
        <v>78</v>
      </c>
      <c r="AV153" s="13" t="s">
        <v>78</v>
      </c>
      <c r="AW153" s="13" t="s">
        <v>31</v>
      </c>
      <c r="AX153" s="13" t="s">
        <v>76</v>
      </c>
      <c r="AY153" s="242" t="s">
        <v>136</v>
      </c>
    </row>
    <row r="154" s="12" customFormat="1" ht="25.92" customHeight="1">
      <c r="A154" s="12"/>
      <c r="B154" s="197"/>
      <c r="C154" s="198"/>
      <c r="D154" s="199" t="s">
        <v>68</v>
      </c>
      <c r="E154" s="200" t="s">
        <v>229</v>
      </c>
      <c r="F154" s="200" t="s">
        <v>230</v>
      </c>
      <c r="G154" s="198"/>
      <c r="H154" s="198"/>
      <c r="I154" s="201"/>
      <c r="J154" s="202">
        <f>BK154</f>
        <v>0</v>
      </c>
      <c r="K154" s="198"/>
      <c r="L154" s="203"/>
      <c r="M154" s="204"/>
      <c r="N154" s="205"/>
      <c r="O154" s="205"/>
      <c r="P154" s="206">
        <f>SUM(P155:P165)</f>
        <v>0</v>
      </c>
      <c r="Q154" s="205"/>
      <c r="R154" s="206">
        <f>SUM(R155:R165)</f>
        <v>0</v>
      </c>
      <c r="S154" s="205"/>
      <c r="T154" s="207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144</v>
      </c>
      <c r="AT154" s="209" t="s">
        <v>68</v>
      </c>
      <c r="AU154" s="209" t="s">
        <v>69</v>
      </c>
      <c r="AY154" s="208" t="s">
        <v>136</v>
      </c>
      <c r="BK154" s="210">
        <f>SUM(BK155:BK165)</f>
        <v>0</v>
      </c>
    </row>
    <row r="155" s="2" customFormat="1" ht="33" customHeight="1">
      <c r="A155" s="39"/>
      <c r="B155" s="40"/>
      <c r="C155" s="213" t="s">
        <v>407</v>
      </c>
      <c r="D155" s="213" t="s">
        <v>139</v>
      </c>
      <c r="E155" s="214" t="s">
        <v>232</v>
      </c>
      <c r="F155" s="215" t="s">
        <v>233</v>
      </c>
      <c r="G155" s="216" t="s">
        <v>221</v>
      </c>
      <c r="H155" s="217">
        <v>99.719999999999999</v>
      </c>
      <c r="I155" s="218"/>
      <c r="J155" s="219">
        <f>ROUND(I155*H155,2)</f>
        <v>0</v>
      </c>
      <c r="K155" s="215" t="s">
        <v>143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234</v>
      </c>
      <c r="AT155" s="224" t="s">
        <v>139</v>
      </c>
      <c r="AU155" s="224" t="s">
        <v>76</v>
      </c>
      <c r="AY155" s="18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234</v>
      </c>
      <c r="BM155" s="224" t="s">
        <v>938</v>
      </c>
    </row>
    <row r="156" s="2" customFormat="1">
      <c r="A156" s="39"/>
      <c r="B156" s="40"/>
      <c r="C156" s="41"/>
      <c r="D156" s="226" t="s">
        <v>146</v>
      </c>
      <c r="E156" s="41"/>
      <c r="F156" s="227" t="s">
        <v>236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76</v>
      </c>
    </row>
    <row r="157" s="2" customFormat="1">
      <c r="A157" s="39"/>
      <c r="B157" s="40"/>
      <c r="C157" s="41"/>
      <c r="D157" s="226" t="s">
        <v>153</v>
      </c>
      <c r="E157" s="41"/>
      <c r="F157" s="231" t="s">
        <v>237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153</v>
      </c>
      <c r="AU157" s="18" t="s">
        <v>76</v>
      </c>
    </row>
    <row r="158" s="15" customFormat="1">
      <c r="A158" s="15"/>
      <c r="B158" s="264"/>
      <c r="C158" s="265"/>
      <c r="D158" s="226" t="s">
        <v>155</v>
      </c>
      <c r="E158" s="266" t="s">
        <v>19</v>
      </c>
      <c r="F158" s="267" t="s">
        <v>238</v>
      </c>
      <c r="G158" s="265"/>
      <c r="H158" s="266" t="s">
        <v>19</v>
      </c>
      <c r="I158" s="268"/>
      <c r="J158" s="265"/>
      <c r="K158" s="265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155</v>
      </c>
      <c r="AU158" s="273" t="s">
        <v>76</v>
      </c>
      <c r="AV158" s="15" t="s">
        <v>76</v>
      </c>
      <c r="AW158" s="15" t="s">
        <v>31</v>
      </c>
      <c r="AX158" s="15" t="s">
        <v>69</v>
      </c>
      <c r="AY158" s="273" t="s">
        <v>136</v>
      </c>
    </row>
    <row r="159" s="13" customFormat="1">
      <c r="A159" s="13"/>
      <c r="B159" s="232"/>
      <c r="C159" s="233"/>
      <c r="D159" s="226" t="s">
        <v>155</v>
      </c>
      <c r="E159" s="234" t="s">
        <v>19</v>
      </c>
      <c r="F159" s="235" t="s">
        <v>239</v>
      </c>
      <c r="G159" s="233"/>
      <c r="H159" s="236">
        <v>99.719999999999999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155</v>
      </c>
      <c r="AU159" s="242" t="s">
        <v>76</v>
      </c>
      <c r="AV159" s="13" t="s">
        <v>78</v>
      </c>
      <c r="AW159" s="13" t="s">
        <v>31</v>
      </c>
      <c r="AX159" s="13" t="s">
        <v>76</v>
      </c>
      <c r="AY159" s="242" t="s">
        <v>136</v>
      </c>
    </row>
    <row r="160" s="2" customFormat="1" ht="16.5" customHeight="1">
      <c r="A160" s="39"/>
      <c r="B160" s="40"/>
      <c r="C160" s="213" t="s">
        <v>415</v>
      </c>
      <c r="D160" s="213" t="s">
        <v>139</v>
      </c>
      <c r="E160" s="214" t="s">
        <v>241</v>
      </c>
      <c r="F160" s="215" t="s">
        <v>242</v>
      </c>
      <c r="G160" s="216" t="s">
        <v>182</v>
      </c>
      <c r="H160" s="217">
        <v>1</v>
      </c>
      <c r="I160" s="218"/>
      <c r="J160" s="219">
        <f>ROUND(I160*H160,2)</f>
        <v>0</v>
      </c>
      <c r="K160" s="215" t="s">
        <v>143</v>
      </c>
      <c r="L160" s="45"/>
      <c r="M160" s="220" t="s">
        <v>19</v>
      </c>
      <c r="N160" s="221" t="s">
        <v>40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234</v>
      </c>
      <c r="AT160" s="224" t="s">
        <v>139</v>
      </c>
      <c r="AU160" s="224" t="s">
        <v>76</v>
      </c>
      <c r="AY160" s="18" t="s">
        <v>136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76</v>
      </c>
      <c r="BK160" s="225">
        <f>ROUND(I160*H160,2)</f>
        <v>0</v>
      </c>
      <c r="BL160" s="18" t="s">
        <v>234</v>
      </c>
      <c r="BM160" s="224" t="s">
        <v>939</v>
      </c>
    </row>
    <row r="161" s="2" customFormat="1">
      <c r="A161" s="39"/>
      <c r="B161" s="40"/>
      <c r="C161" s="41"/>
      <c r="D161" s="226" t="s">
        <v>146</v>
      </c>
      <c r="E161" s="41"/>
      <c r="F161" s="227" t="s">
        <v>244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76</v>
      </c>
    </row>
    <row r="162" s="13" customFormat="1">
      <c r="A162" s="13"/>
      <c r="B162" s="232"/>
      <c r="C162" s="233"/>
      <c r="D162" s="226" t="s">
        <v>155</v>
      </c>
      <c r="E162" s="234" t="s">
        <v>19</v>
      </c>
      <c r="F162" s="235" t="s">
        <v>245</v>
      </c>
      <c r="G162" s="233"/>
      <c r="H162" s="236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155</v>
      </c>
      <c r="AU162" s="242" t="s">
        <v>76</v>
      </c>
      <c r="AV162" s="13" t="s">
        <v>78</v>
      </c>
      <c r="AW162" s="13" t="s">
        <v>31</v>
      </c>
      <c r="AX162" s="13" t="s">
        <v>76</v>
      </c>
      <c r="AY162" s="242" t="s">
        <v>136</v>
      </c>
    </row>
    <row r="163" s="2" customFormat="1" ht="16.5" customHeight="1">
      <c r="A163" s="39"/>
      <c r="B163" s="40"/>
      <c r="C163" s="213" t="s">
        <v>421</v>
      </c>
      <c r="D163" s="213" t="s">
        <v>139</v>
      </c>
      <c r="E163" s="214" t="s">
        <v>253</v>
      </c>
      <c r="F163" s="215" t="s">
        <v>254</v>
      </c>
      <c r="G163" s="216" t="s">
        <v>221</v>
      </c>
      <c r="H163" s="217">
        <v>27.359999999999999</v>
      </c>
      <c r="I163" s="218"/>
      <c r="J163" s="219">
        <f>ROUND(I163*H163,2)</f>
        <v>0</v>
      </c>
      <c r="K163" s="215" t="s">
        <v>143</v>
      </c>
      <c r="L163" s="45"/>
      <c r="M163" s="220" t="s">
        <v>19</v>
      </c>
      <c r="N163" s="221" t="s">
        <v>40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234</v>
      </c>
      <c r="AT163" s="224" t="s">
        <v>139</v>
      </c>
      <c r="AU163" s="224" t="s">
        <v>76</v>
      </c>
      <c r="AY163" s="18" t="s">
        <v>136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76</v>
      </c>
      <c r="BK163" s="225">
        <f>ROUND(I163*H163,2)</f>
        <v>0</v>
      </c>
      <c r="BL163" s="18" t="s">
        <v>234</v>
      </c>
      <c r="BM163" s="224" t="s">
        <v>940</v>
      </c>
    </row>
    <row r="164" s="2" customFormat="1">
      <c r="A164" s="39"/>
      <c r="B164" s="40"/>
      <c r="C164" s="41"/>
      <c r="D164" s="226" t="s">
        <v>146</v>
      </c>
      <c r="E164" s="41"/>
      <c r="F164" s="227" t="s">
        <v>256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76</v>
      </c>
    </row>
    <row r="165" s="13" customFormat="1">
      <c r="A165" s="13"/>
      <c r="B165" s="232"/>
      <c r="C165" s="233"/>
      <c r="D165" s="226" t="s">
        <v>155</v>
      </c>
      <c r="E165" s="234" t="s">
        <v>19</v>
      </c>
      <c r="F165" s="235" t="s">
        <v>257</v>
      </c>
      <c r="G165" s="233"/>
      <c r="H165" s="236">
        <v>27.359999999999999</v>
      </c>
      <c r="I165" s="237"/>
      <c r="J165" s="233"/>
      <c r="K165" s="233"/>
      <c r="L165" s="238"/>
      <c r="M165" s="274"/>
      <c r="N165" s="275"/>
      <c r="O165" s="275"/>
      <c r="P165" s="275"/>
      <c r="Q165" s="275"/>
      <c r="R165" s="275"/>
      <c r="S165" s="275"/>
      <c r="T165" s="27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155</v>
      </c>
      <c r="AU165" s="242" t="s">
        <v>76</v>
      </c>
      <c r="AV165" s="13" t="s">
        <v>78</v>
      </c>
      <c r="AW165" s="13" t="s">
        <v>31</v>
      </c>
      <c r="AX165" s="13" t="s">
        <v>76</v>
      </c>
      <c r="AY165" s="242" t="s">
        <v>136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n59ekElx4WFWFSGTfl1J3u/uV2/0IOBRO8mNxiXJqrgX75+2baWkVne22E4L58/5DVfPJ+1+dl5Q4K5/IOXs0Q==" hashValue="rPTjAAj47TQdJP7sUzUfexpEvcjurDBYa+2j1j2LKA7QPwwWAWXj+HFvZhscJ0PTa58aygL8iKxM5dkGbPUQiA==" algorithmName="SHA-512" password="CC35"/>
  <autoFilter ref="C87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78</v>
      </c>
    </row>
    <row r="4" s="1" customFormat="1" ht="24.96" customHeight="1">
      <c r="B4" s="21"/>
      <c r="D4" s="141" t="s">
        <v>109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mostních objektů Slavonice - Telč</v>
      </c>
      <c r="F7" s="143"/>
      <c r="G7" s="143"/>
      <c r="H7" s="143"/>
      <c r="L7" s="21"/>
    </row>
    <row r="8" s="1" customFormat="1" ht="12" customHeight="1">
      <c r="B8" s="21"/>
      <c r="D8" s="143" t="s">
        <v>110</v>
      </c>
      <c r="L8" s="21"/>
    </row>
    <row r="9" s="2" customFormat="1" ht="16.5" customHeight="1">
      <c r="A9" s="39"/>
      <c r="B9" s="45"/>
      <c r="C9" s="39"/>
      <c r="D9" s="39"/>
      <c r="E9" s="144" t="s">
        <v>883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25. 11. 2022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ROUND((SUM(BE95:BE337)),  2)</f>
        <v>0</v>
      </c>
      <c r="G35" s="39"/>
      <c r="H35" s="39"/>
      <c r="I35" s="158">
        <v>0.20999999999999999</v>
      </c>
      <c r="J35" s="157">
        <f>ROUND(((SUM(BE95:BE337))*I35),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ROUND((SUM(BF95:BF337)),  2)</f>
        <v>0</v>
      </c>
      <c r="G36" s="39"/>
      <c r="H36" s="39"/>
      <c r="I36" s="158">
        <v>0.14999999999999999</v>
      </c>
      <c r="J36" s="157">
        <f>ROUND(((SUM(BF95:BF337))*I36),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ROUND((SUM(BG95:BG337)),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ROUND((SUM(BH95:BH337)),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ROUND((SUM(BI95:BI337)),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mostních objektů Slavonice - Telč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302 - Oprava propustku v km 51,820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25. 11. 2022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264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265</v>
      </c>
      <c r="E65" s="178"/>
      <c r="F65" s="178"/>
      <c r="G65" s="178"/>
      <c r="H65" s="178"/>
      <c r="I65" s="178"/>
      <c r="J65" s="179">
        <f>J168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266</v>
      </c>
      <c r="E66" s="183"/>
      <c r="F66" s="183"/>
      <c r="G66" s="183"/>
      <c r="H66" s="183"/>
      <c r="I66" s="183"/>
      <c r="J66" s="184">
        <f>J211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267</v>
      </c>
      <c r="E67" s="178"/>
      <c r="F67" s="178"/>
      <c r="G67" s="178"/>
      <c r="H67" s="178"/>
      <c r="I67" s="178"/>
      <c r="J67" s="179">
        <f>J246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268</v>
      </c>
      <c r="E68" s="178"/>
      <c r="F68" s="178"/>
      <c r="G68" s="178"/>
      <c r="H68" s="178"/>
      <c r="I68" s="178"/>
      <c r="J68" s="179">
        <f>J257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269</v>
      </c>
      <c r="E69" s="178"/>
      <c r="F69" s="178"/>
      <c r="G69" s="178"/>
      <c r="H69" s="178"/>
      <c r="I69" s="178"/>
      <c r="J69" s="179">
        <f>J281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270</v>
      </c>
      <c r="E70" s="178"/>
      <c r="F70" s="178"/>
      <c r="G70" s="178"/>
      <c r="H70" s="178"/>
      <c r="I70" s="178"/>
      <c r="J70" s="179">
        <f>J299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271</v>
      </c>
      <c r="E71" s="178"/>
      <c r="F71" s="178"/>
      <c r="G71" s="178"/>
      <c r="H71" s="178"/>
      <c r="I71" s="178"/>
      <c r="J71" s="179">
        <f>J308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272</v>
      </c>
      <c r="E72" s="178"/>
      <c r="F72" s="178"/>
      <c r="G72" s="178"/>
      <c r="H72" s="178"/>
      <c r="I72" s="178"/>
      <c r="J72" s="179">
        <f>J313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273</v>
      </c>
      <c r="E73" s="178"/>
      <c r="F73" s="178"/>
      <c r="G73" s="178"/>
      <c r="H73" s="178"/>
      <c r="I73" s="178"/>
      <c r="J73" s="179">
        <f>J334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121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Oprava mostních objektů Slavonice - Telč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110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883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SO 302 - Oprava propustku v km 51,820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25. 11. 2022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 xml:space="preserve"> </v>
      </c>
      <c r="G91" s="41"/>
      <c r="H91" s="41"/>
      <c r="I91" s="33" t="s">
        <v>30</v>
      </c>
      <c r="J91" s="37" t="str">
        <f>E23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IF(E20="","",E20)</f>
        <v>Vyplň údaj</v>
      </c>
      <c r="G92" s="41"/>
      <c r="H92" s="41"/>
      <c r="I92" s="33" t="s">
        <v>32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122</v>
      </c>
      <c r="D94" s="189" t="s">
        <v>54</v>
      </c>
      <c r="E94" s="189" t="s">
        <v>50</v>
      </c>
      <c r="F94" s="189" t="s">
        <v>51</v>
      </c>
      <c r="G94" s="189" t="s">
        <v>123</v>
      </c>
      <c r="H94" s="189" t="s">
        <v>124</v>
      </c>
      <c r="I94" s="189" t="s">
        <v>125</v>
      </c>
      <c r="J94" s="189" t="s">
        <v>116</v>
      </c>
      <c r="K94" s="190" t="s">
        <v>126</v>
      </c>
      <c r="L94" s="191"/>
      <c r="M94" s="93" t="s">
        <v>19</v>
      </c>
      <c r="N94" s="94" t="s">
        <v>39</v>
      </c>
      <c r="O94" s="94" t="s">
        <v>127</v>
      </c>
      <c r="P94" s="94" t="s">
        <v>128</v>
      </c>
      <c r="Q94" s="94" t="s">
        <v>129</v>
      </c>
      <c r="R94" s="94" t="s">
        <v>130</v>
      </c>
      <c r="S94" s="94" t="s">
        <v>131</v>
      </c>
      <c r="T94" s="95" t="s">
        <v>132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133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P96+P168+P246+P257+P281+P299+P308+P313+P334</f>
        <v>0</v>
      </c>
      <c r="Q95" s="97"/>
      <c r="R95" s="194">
        <f>R96+R168+R246+R257+R281+R299+R308+R313+R334</f>
        <v>113.48002426007999</v>
      </c>
      <c r="S95" s="97"/>
      <c r="T95" s="195">
        <f>T96+T168+T246+T257+T281+T299+T308+T313+T334</f>
        <v>27.716190000000001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68</v>
      </c>
      <c r="AU95" s="18" t="s">
        <v>117</v>
      </c>
      <c r="BK95" s="196">
        <f>BK96+BK168+BK246+BK257+BK281+BK299+BK308+BK313+BK334</f>
        <v>0</v>
      </c>
    </row>
    <row r="96" s="12" customFormat="1" ht="25.92" customHeight="1">
      <c r="A96" s="12"/>
      <c r="B96" s="197"/>
      <c r="C96" s="198"/>
      <c r="D96" s="199" t="s">
        <v>68</v>
      </c>
      <c r="E96" s="200" t="s">
        <v>76</v>
      </c>
      <c r="F96" s="200" t="s">
        <v>274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SUM(P97:P167)</f>
        <v>0</v>
      </c>
      <c r="Q96" s="205"/>
      <c r="R96" s="206">
        <f>SUM(R97:R167)</f>
        <v>25.822771999999997</v>
      </c>
      <c r="S96" s="205"/>
      <c r="T96" s="207">
        <f>SUM(T97:T167)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76</v>
      </c>
      <c r="AT96" s="209" t="s">
        <v>68</v>
      </c>
      <c r="AU96" s="209" t="s">
        <v>69</v>
      </c>
      <c r="AY96" s="208" t="s">
        <v>136</v>
      </c>
      <c r="BK96" s="210">
        <f>SUM(BK97:BK167)</f>
        <v>0</v>
      </c>
    </row>
    <row r="97" s="2" customFormat="1" ht="24.15" customHeight="1">
      <c r="A97" s="39"/>
      <c r="B97" s="40"/>
      <c r="C97" s="213" t="s">
        <v>76</v>
      </c>
      <c r="D97" s="213" t="s">
        <v>139</v>
      </c>
      <c r="E97" s="214" t="s">
        <v>275</v>
      </c>
      <c r="F97" s="215" t="s">
        <v>276</v>
      </c>
      <c r="G97" s="216" t="s">
        <v>277</v>
      </c>
      <c r="H97" s="217">
        <v>60</v>
      </c>
      <c r="I97" s="218"/>
      <c r="J97" s="219">
        <f>ROUND(I97*H97,2)</f>
        <v>0</v>
      </c>
      <c r="K97" s="215" t="s">
        <v>278</v>
      </c>
      <c r="L97" s="45"/>
      <c r="M97" s="220" t="s">
        <v>19</v>
      </c>
      <c r="N97" s="221" t="s">
        <v>40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76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76</v>
      </c>
      <c r="BK97" s="225">
        <f>ROUND(I97*H97,2)</f>
        <v>0</v>
      </c>
      <c r="BL97" s="18" t="s">
        <v>144</v>
      </c>
      <c r="BM97" s="224" t="s">
        <v>942</v>
      </c>
    </row>
    <row r="98" s="2" customFormat="1">
      <c r="A98" s="39"/>
      <c r="B98" s="40"/>
      <c r="C98" s="41"/>
      <c r="D98" s="226" t="s">
        <v>146</v>
      </c>
      <c r="E98" s="41"/>
      <c r="F98" s="227" t="s">
        <v>280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76</v>
      </c>
    </row>
    <row r="99" s="2" customFormat="1">
      <c r="A99" s="39"/>
      <c r="B99" s="40"/>
      <c r="C99" s="41"/>
      <c r="D99" s="277" t="s">
        <v>281</v>
      </c>
      <c r="E99" s="41"/>
      <c r="F99" s="278" t="s">
        <v>282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281</v>
      </c>
      <c r="AU99" s="18" t="s">
        <v>76</v>
      </c>
    </row>
    <row r="100" s="13" customFormat="1">
      <c r="A100" s="13"/>
      <c r="B100" s="232"/>
      <c r="C100" s="233"/>
      <c r="D100" s="226" t="s">
        <v>155</v>
      </c>
      <c r="E100" s="234" t="s">
        <v>19</v>
      </c>
      <c r="F100" s="235" t="s">
        <v>729</v>
      </c>
      <c r="G100" s="233"/>
      <c r="H100" s="236">
        <v>60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155</v>
      </c>
      <c r="AU100" s="242" t="s">
        <v>76</v>
      </c>
      <c r="AV100" s="13" t="s">
        <v>78</v>
      </c>
      <c r="AW100" s="13" t="s">
        <v>31</v>
      </c>
      <c r="AX100" s="13" t="s">
        <v>76</v>
      </c>
      <c r="AY100" s="242" t="s">
        <v>136</v>
      </c>
    </row>
    <row r="101" s="2" customFormat="1" ht="16.5" customHeight="1">
      <c r="A101" s="39"/>
      <c r="B101" s="40"/>
      <c r="C101" s="213" t="s">
        <v>78</v>
      </c>
      <c r="D101" s="213" t="s">
        <v>139</v>
      </c>
      <c r="E101" s="214" t="s">
        <v>297</v>
      </c>
      <c r="F101" s="215" t="s">
        <v>298</v>
      </c>
      <c r="G101" s="216" t="s">
        <v>150</v>
      </c>
      <c r="H101" s="217">
        <v>49.207999999999998</v>
      </c>
      <c r="I101" s="218"/>
      <c r="J101" s="219">
        <f>ROUND(I101*H101,2)</f>
        <v>0</v>
      </c>
      <c r="K101" s="215" t="s">
        <v>278</v>
      </c>
      <c r="L101" s="45"/>
      <c r="M101" s="220" t="s">
        <v>19</v>
      </c>
      <c r="N101" s="221" t="s">
        <v>40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76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144</v>
      </c>
      <c r="BM101" s="224" t="s">
        <v>943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300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76</v>
      </c>
    </row>
    <row r="103" s="2" customFormat="1">
      <c r="A103" s="39"/>
      <c r="B103" s="40"/>
      <c r="C103" s="41"/>
      <c r="D103" s="277" t="s">
        <v>281</v>
      </c>
      <c r="E103" s="41"/>
      <c r="F103" s="278" t="s">
        <v>301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281</v>
      </c>
      <c r="AU103" s="18" t="s">
        <v>76</v>
      </c>
    </row>
    <row r="104" s="13" customFormat="1">
      <c r="A104" s="13"/>
      <c r="B104" s="232"/>
      <c r="C104" s="233"/>
      <c r="D104" s="226" t="s">
        <v>155</v>
      </c>
      <c r="E104" s="234" t="s">
        <v>19</v>
      </c>
      <c r="F104" s="235" t="s">
        <v>944</v>
      </c>
      <c r="G104" s="233"/>
      <c r="H104" s="236">
        <v>-10.685000000000001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155</v>
      </c>
      <c r="AU104" s="242" t="s">
        <v>76</v>
      </c>
      <c r="AV104" s="13" t="s">
        <v>78</v>
      </c>
      <c r="AW104" s="13" t="s">
        <v>31</v>
      </c>
      <c r="AX104" s="13" t="s">
        <v>69</v>
      </c>
      <c r="AY104" s="242" t="s">
        <v>136</v>
      </c>
    </row>
    <row r="105" s="13" customFormat="1">
      <c r="A105" s="13"/>
      <c r="B105" s="232"/>
      <c r="C105" s="233"/>
      <c r="D105" s="226" t="s">
        <v>155</v>
      </c>
      <c r="E105" s="234" t="s">
        <v>19</v>
      </c>
      <c r="F105" s="235" t="s">
        <v>945</v>
      </c>
      <c r="G105" s="233"/>
      <c r="H105" s="236">
        <v>4.9299999999999997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155</v>
      </c>
      <c r="AU105" s="242" t="s">
        <v>76</v>
      </c>
      <c r="AV105" s="13" t="s">
        <v>78</v>
      </c>
      <c r="AW105" s="13" t="s">
        <v>31</v>
      </c>
      <c r="AX105" s="13" t="s">
        <v>69</v>
      </c>
      <c r="AY105" s="242" t="s">
        <v>136</v>
      </c>
    </row>
    <row r="106" s="13" customFormat="1">
      <c r="A106" s="13"/>
      <c r="B106" s="232"/>
      <c r="C106" s="233"/>
      <c r="D106" s="226" t="s">
        <v>155</v>
      </c>
      <c r="E106" s="234" t="s">
        <v>19</v>
      </c>
      <c r="F106" s="235" t="s">
        <v>946</v>
      </c>
      <c r="G106" s="233"/>
      <c r="H106" s="236">
        <v>44.703000000000003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155</v>
      </c>
      <c r="AU106" s="242" t="s">
        <v>76</v>
      </c>
      <c r="AV106" s="13" t="s">
        <v>78</v>
      </c>
      <c r="AW106" s="13" t="s">
        <v>31</v>
      </c>
      <c r="AX106" s="13" t="s">
        <v>69</v>
      </c>
      <c r="AY106" s="242" t="s">
        <v>136</v>
      </c>
    </row>
    <row r="107" s="13" customFormat="1">
      <c r="A107" s="13"/>
      <c r="B107" s="232"/>
      <c r="C107" s="233"/>
      <c r="D107" s="226" t="s">
        <v>155</v>
      </c>
      <c r="E107" s="234" t="s">
        <v>19</v>
      </c>
      <c r="F107" s="235" t="s">
        <v>947</v>
      </c>
      <c r="G107" s="233"/>
      <c r="H107" s="236">
        <v>2.7599999999999998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155</v>
      </c>
      <c r="AU107" s="242" t="s">
        <v>76</v>
      </c>
      <c r="AV107" s="13" t="s">
        <v>78</v>
      </c>
      <c r="AW107" s="13" t="s">
        <v>31</v>
      </c>
      <c r="AX107" s="13" t="s">
        <v>69</v>
      </c>
      <c r="AY107" s="242" t="s">
        <v>136</v>
      </c>
    </row>
    <row r="108" s="13" customFormat="1">
      <c r="A108" s="13"/>
      <c r="B108" s="232"/>
      <c r="C108" s="233"/>
      <c r="D108" s="226" t="s">
        <v>155</v>
      </c>
      <c r="E108" s="234" t="s">
        <v>19</v>
      </c>
      <c r="F108" s="235" t="s">
        <v>948</v>
      </c>
      <c r="G108" s="233"/>
      <c r="H108" s="236">
        <v>7.5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155</v>
      </c>
      <c r="AU108" s="242" t="s">
        <v>76</v>
      </c>
      <c r="AV108" s="13" t="s">
        <v>78</v>
      </c>
      <c r="AW108" s="13" t="s">
        <v>31</v>
      </c>
      <c r="AX108" s="13" t="s">
        <v>69</v>
      </c>
      <c r="AY108" s="242" t="s">
        <v>136</v>
      </c>
    </row>
    <row r="109" s="14" customFormat="1">
      <c r="A109" s="14"/>
      <c r="B109" s="243"/>
      <c r="C109" s="244"/>
      <c r="D109" s="226" t="s">
        <v>155</v>
      </c>
      <c r="E109" s="245" t="s">
        <v>19</v>
      </c>
      <c r="F109" s="246" t="s">
        <v>157</v>
      </c>
      <c r="G109" s="244"/>
      <c r="H109" s="247">
        <v>49.207999999999998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155</v>
      </c>
      <c r="AU109" s="253" t="s">
        <v>76</v>
      </c>
      <c r="AV109" s="14" t="s">
        <v>144</v>
      </c>
      <c r="AW109" s="14" t="s">
        <v>31</v>
      </c>
      <c r="AX109" s="14" t="s">
        <v>76</v>
      </c>
      <c r="AY109" s="253" t="s">
        <v>136</v>
      </c>
    </row>
    <row r="110" s="2" customFormat="1" ht="16.5" customHeight="1">
      <c r="A110" s="39"/>
      <c r="B110" s="40"/>
      <c r="C110" s="213" t="s">
        <v>158</v>
      </c>
      <c r="D110" s="213" t="s">
        <v>139</v>
      </c>
      <c r="E110" s="214" t="s">
        <v>307</v>
      </c>
      <c r="F110" s="215" t="s">
        <v>308</v>
      </c>
      <c r="G110" s="216" t="s">
        <v>150</v>
      </c>
      <c r="H110" s="217">
        <v>49.207999999999998</v>
      </c>
      <c r="I110" s="218"/>
      <c r="J110" s="219">
        <f>ROUND(I110*H110,2)</f>
        <v>0</v>
      </c>
      <c r="K110" s="215" t="s">
        <v>278</v>
      </c>
      <c r="L110" s="45"/>
      <c r="M110" s="220" t="s">
        <v>19</v>
      </c>
      <c r="N110" s="221" t="s">
        <v>40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144</v>
      </c>
      <c r="AT110" s="224" t="s">
        <v>139</v>
      </c>
      <c r="AU110" s="224" t="s">
        <v>76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144</v>
      </c>
      <c r="BM110" s="224" t="s">
        <v>949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310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76</v>
      </c>
    </row>
    <row r="112" s="2" customFormat="1">
      <c r="A112" s="39"/>
      <c r="B112" s="40"/>
      <c r="C112" s="41"/>
      <c r="D112" s="277" t="s">
        <v>281</v>
      </c>
      <c r="E112" s="41"/>
      <c r="F112" s="278" t="s">
        <v>311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281</v>
      </c>
      <c r="AU112" s="18" t="s">
        <v>76</v>
      </c>
    </row>
    <row r="113" s="13" customFormat="1">
      <c r="A113" s="13"/>
      <c r="B113" s="232"/>
      <c r="C113" s="233"/>
      <c r="D113" s="226" t="s">
        <v>155</v>
      </c>
      <c r="E113" s="234" t="s">
        <v>19</v>
      </c>
      <c r="F113" s="235" t="s">
        <v>950</v>
      </c>
      <c r="G113" s="233"/>
      <c r="H113" s="236">
        <v>49.207999999999998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155</v>
      </c>
      <c r="AU113" s="242" t="s">
        <v>76</v>
      </c>
      <c r="AV113" s="13" t="s">
        <v>78</v>
      </c>
      <c r="AW113" s="13" t="s">
        <v>31</v>
      </c>
      <c r="AX113" s="13" t="s">
        <v>76</v>
      </c>
      <c r="AY113" s="242" t="s">
        <v>136</v>
      </c>
    </row>
    <row r="114" s="2" customFormat="1" ht="24.15" customHeight="1">
      <c r="A114" s="39"/>
      <c r="B114" s="40"/>
      <c r="C114" s="213" t="s">
        <v>144</v>
      </c>
      <c r="D114" s="213" t="s">
        <v>139</v>
      </c>
      <c r="E114" s="214" t="s">
        <v>313</v>
      </c>
      <c r="F114" s="215" t="s">
        <v>314</v>
      </c>
      <c r="G114" s="216" t="s">
        <v>150</v>
      </c>
      <c r="H114" s="217">
        <v>738.12</v>
      </c>
      <c r="I114" s="218"/>
      <c r="J114" s="219">
        <f>ROUND(I114*H114,2)</f>
        <v>0</v>
      </c>
      <c r="K114" s="215" t="s">
        <v>278</v>
      </c>
      <c r="L114" s="45"/>
      <c r="M114" s="220" t="s">
        <v>19</v>
      </c>
      <c r="N114" s="221" t="s">
        <v>40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144</v>
      </c>
      <c r="AT114" s="224" t="s">
        <v>139</v>
      </c>
      <c r="AU114" s="224" t="s">
        <v>76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76</v>
      </c>
      <c r="BK114" s="225">
        <f>ROUND(I114*H114,2)</f>
        <v>0</v>
      </c>
      <c r="BL114" s="18" t="s">
        <v>144</v>
      </c>
      <c r="BM114" s="224" t="s">
        <v>951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316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76</v>
      </c>
    </row>
    <row r="116" s="2" customFormat="1">
      <c r="A116" s="39"/>
      <c r="B116" s="40"/>
      <c r="C116" s="41"/>
      <c r="D116" s="277" t="s">
        <v>281</v>
      </c>
      <c r="E116" s="41"/>
      <c r="F116" s="278" t="s">
        <v>317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281</v>
      </c>
      <c r="AU116" s="18" t="s">
        <v>76</v>
      </c>
    </row>
    <row r="117" s="13" customFormat="1">
      <c r="A117" s="13"/>
      <c r="B117" s="232"/>
      <c r="C117" s="233"/>
      <c r="D117" s="226" t="s">
        <v>155</v>
      </c>
      <c r="E117" s="234" t="s">
        <v>19</v>
      </c>
      <c r="F117" s="235" t="s">
        <v>952</v>
      </c>
      <c r="G117" s="233"/>
      <c r="H117" s="236">
        <v>738.12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155</v>
      </c>
      <c r="AU117" s="242" t="s">
        <v>76</v>
      </c>
      <c r="AV117" s="13" t="s">
        <v>78</v>
      </c>
      <c r="AW117" s="13" t="s">
        <v>31</v>
      </c>
      <c r="AX117" s="13" t="s">
        <v>76</v>
      </c>
      <c r="AY117" s="242" t="s">
        <v>136</v>
      </c>
    </row>
    <row r="118" s="2" customFormat="1" ht="21.75" customHeight="1">
      <c r="A118" s="39"/>
      <c r="B118" s="40"/>
      <c r="C118" s="213" t="s">
        <v>137</v>
      </c>
      <c r="D118" s="213" t="s">
        <v>139</v>
      </c>
      <c r="E118" s="214" t="s">
        <v>319</v>
      </c>
      <c r="F118" s="215" t="s">
        <v>320</v>
      </c>
      <c r="G118" s="216" t="s">
        <v>150</v>
      </c>
      <c r="H118" s="217">
        <v>49.207999999999998</v>
      </c>
      <c r="I118" s="218"/>
      <c r="J118" s="219">
        <f>ROUND(I118*H118,2)</f>
        <v>0</v>
      </c>
      <c r="K118" s="215" t="s">
        <v>278</v>
      </c>
      <c r="L118" s="45"/>
      <c r="M118" s="220" t="s">
        <v>19</v>
      </c>
      <c r="N118" s="221" t="s">
        <v>40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76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144</v>
      </c>
      <c r="BM118" s="224" t="s">
        <v>953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322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76</v>
      </c>
    </row>
    <row r="120" s="2" customFormat="1">
      <c r="A120" s="39"/>
      <c r="B120" s="40"/>
      <c r="C120" s="41"/>
      <c r="D120" s="277" t="s">
        <v>281</v>
      </c>
      <c r="E120" s="41"/>
      <c r="F120" s="278" t="s">
        <v>323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281</v>
      </c>
      <c r="AU120" s="18" t="s">
        <v>76</v>
      </c>
    </row>
    <row r="121" s="13" customFormat="1">
      <c r="A121" s="13"/>
      <c r="B121" s="232"/>
      <c r="C121" s="233"/>
      <c r="D121" s="226" t="s">
        <v>155</v>
      </c>
      <c r="E121" s="234" t="s">
        <v>19</v>
      </c>
      <c r="F121" s="235" t="s">
        <v>954</v>
      </c>
      <c r="G121" s="233"/>
      <c r="H121" s="236">
        <v>49.207999999999998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155</v>
      </c>
      <c r="AU121" s="242" t="s">
        <v>76</v>
      </c>
      <c r="AV121" s="13" t="s">
        <v>78</v>
      </c>
      <c r="AW121" s="13" t="s">
        <v>31</v>
      </c>
      <c r="AX121" s="13" t="s">
        <v>76</v>
      </c>
      <c r="AY121" s="242" t="s">
        <v>136</v>
      </c>
    </row>
    <row r="122" s="2" customFormat="1" ht="16.5" customHeight="1">
      <c r="A122" s="39"/>
      <c r="B122" s="40"/>
      <c r="C122" s="213" t="s">
        <v>174</v>
      </c>
      <c r="D122" s="213" t="s">
        <v>139</v>
      </c>
      <c r="E122" s="214" t="s">
        <v>325</v>
      </c>
      <c r="F122" s="215" t="s">
        <v>326</v>
      </c>
      <c r="G122" s="216" t="s">
        <v>150</v>
      </c>
      <c r="H122" s="217">
        <v>49.207999999999998</v>
      </c>
      <c r="I122" s="218"/>
      <c r="J122" s="219">
        <f>ROUND(I122*H122,2)</f>
        <v>0</v>
      </c>
      <c r="K122" s="215" t="s">
        <v>278</v>
      </c>
      <c r="L122" s="45"/>
      <c r="M122" s="220" t="s">
        <v>19</v>
      </c>
      <c r="N122" s="221" t="s">
        <v>40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76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76</v>
      </c>
      <c r="BK122" s="225">
        <f>ROUND(I122*H122,2)</f>
        <v>0</v>
      </c>
      <c r="BL122" s="18" t="s">
        <v>144</v>
      </c>
      <c r="BM122" s="224" t="s">
        <v>955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328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76</v>
      </c>
    </row>
    <row r="124" s="2" customFormat="1">
      <c r="A124" s="39"/>
      <c r="B124" s="40"/>
      <c r="C124" s="41"/>
      <c r="D124" s="277" t="s">
        <v>281</v>
      </c>
      <c r="E124" s="41"/>
      <c r="F124" s="278" t="s">
        <v>329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281</v>
      </c>
      <c r="AU124" s="18" t="s">
        <v>76</v>
      </c>
    </row>
    <row r="125" s="13" customFormat="1">
      <c r="A125" s="13"/>
      <c r="B125" s="232"/>
      <c r="C125" s="233"/>
      <c r="D125" s="226" t="s">
        <v>155</v>
      </c>
      <c r="E125" s="234" t="s">
        <v>19</v>
      </c>
      <c r="F125" s="235" t="s">
        <v>956</v>
      </c>
      <c r="G125" s="233"/>
      <c r="H125" s="236">
        <v>49.207999999999998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155</v>
      </c>
      <c r="AU125" s="242" t="s">
        <v>76</v>
      </c>
      <c r="AV125" s="13" t="s">
        <v>78</v>
      </c>
      <c r="AW125" s="13" t="s">
        <v>31</v>
      </c>
      <c r="AX125" s="13" t="s">
        <v>76</v>
      </c>
      <c r="AY125" s="242" t="s">
        <v>136</v>
      </c>
    </row>
    <row r="126" s="2" customFormat="1" ht="21.75" customHeight="1">
      <c r="A126" s="39"/>
      <c r="B126" s="40"/>
      <c r="C126" s="213" t="s">
        <v>179</v>
      </c>
      <c r="D126" s="213" t="s">
        <v>139</v>
      </c>
      <c r="E126" s="214" t="s">
        <v>330</v>
      </c>
      <c r="F126" s="215" t="s">
        <v>331</v>
      </c>
      <c r="G126" s="216" t="s">
        <v>150</v>
      </c>
      <c r="H126" s="217">
        <v>28.425000000000001</v>
      </c>
      <c r="I126" s="218"/>
      <c r="J126" s="219">
        <f>ROUND(I126*H126,2)</f>
        <v>0</v>
      </c>
      <c r="K126" s="215" t="s">
        <v>278</v>
      </c>
      <c r="L126" s="45"/>
      <c r="M126" s="220" t="s">
        <v>19</v>
      </c>
      <c r="N126" s="221" t="s">
        <v>40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144</v>
      </c>
      <c r="AT126" s="224" t="s">
        <v>139</v>
      </c>
      <c r="AU126" s="224" t="s">
        <v>76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76</v>
      </c>
      <c r="BK126" s="225">
        <f>ROUND(I126*H126,2)</f>
        <v>0</v>
      </c>
      <c r="BL126" s="18" t="s">
        <v>144</v>
      </c>
      <c r="BM126" s="224" t="s">
        <v>957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333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76</v>
      </c>
    </row>
    <row r="128" s="2" customFormat="1">
      <c r="A128" s="39"/>
      <c r="B128" s="40"/>
      <c r="C128" s="41"/>
      <c r="D128" s="277" t="s">
        <v>281</v>
      </c>
      <c r="E128" s="41"/>
      <c r="F128" s="278" t="s">
        <v>334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281</v>
      </c>
      <c r="AU128" s="18" t="s">
        <v>76</v>
      </c>
    </row>
    <row r="129" s="13" customFormat="1">
      <c r="A129" s="13"/>
      <c r="B129" s="232"/>
      <c r="C129" s="233"/>
      <c r="D129" s="226" t="s">
        <v>155</v>
      </c>
      <c r="E129" s="234" t="s">
        <v>19</v>
      </c>
      <c r="F129" s="235" t="s">
        <v>958</v>
      </c>
      <c r="G129" s="233"/>
      <c r="H129" s="236">
        <v>-20.783000000000001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155</v>
      </c>
      <c r="AU129" s="242" t="s">
        <v>76</v>
      </c>
      <c r="AV129" s="13" t="s">
        <v>78</v>
      </c>
      <c r="AW129" s="13" t="s">
        <v>31</v>
      </c>
      <c r="AX129" s="13" t="s">
        <v>69</v>
      </c>
      <c r="AY129" s="242" t="s">
        <v>136</v>
      </c>
    </row>
    <row r="130" s="13" customFormat="1">
      <c r="A130" s="13"/>
      <c r="B130" s="232"/>
      <c r="C130" s="233"/>
      <c r="D130" s="226" t="s">
        <v>155</v>
      </c>
      <c r="E130" s="234" t="s">
        <v>19</v>
      </c>
      <c r="F130" s="235" t="s">
        <v>950</v>
      </c>
      <c r="G130" s="233"/>
      <c r="H130" s="236">
        <v>49.207999999999998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155</v>
      </c>
      <c r="AU130" s="242" t="s">
        <v>76</v>
      </c>
      <c r="AV130" s="13" t="s">
        <v>78</v>
      </c>
      <c r="AW130" s="13" t="s">
        <v>31</v>
      </c>
      <c r="AX130" s="13" t="s">
        <v>69</v>
      </c>
      <c r="AY130" s="242" t="s">
        <v>136</v>
      </c>
    </row>
    <row r="131" s="14" customFormat="1">
      <c r="A131" s="14"/>
      <c r="B131" s="243"/>
      <c r="C131" s="244"/>
      <c r="D131" s="226" t="s">
        <v>155</v>
      </c>
      <c r="E131" s="245" t="s">
        <v>19</v>
      </c>
      <c r="F131" s="246" t="s">
        <v>157</v>
      </c>
      <c r="G131" s="244"/>
      <c r="H131" s="247">
        <v>28.424999999999997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155</v>
      </c>
      <c r="AU131" s="253" t="s">
        <v>76</v>
      </c>
      <c r="AV131" s="14" t="s">
        <v>144</v>
      </c>
      <c r="AW131" s="14" t="s">
        <v>31</v>
      </c>
      <c r="AX131" s="14" t="s">
        <v>76</v>
      </c>
      <c r="AY131" s="253" t="s">
        <v>136</v>
      </c>
    </row>
    <row r="132" s="2" customFormat="1" ht="16.5" customHeight="1">
      <c r="A132" s="39"/>
      <c r="B132" s="40"/>
      <c r="C132" s="213" t="s">
        <v>185</v>
      </c>
      <c r="D132" s="213" t="s">
        <v>139</v>
      </c>
      <c r="E132" s="214" t="s">
        <v>336</v>
      </c>
      <c r="F132" s="215" t="s">
        <v>337</v>
      </c>
      <c r="G132" s="216" t="s">
        <v>277</v>
      </c>
      <c r="H132" s="217">
        <v>80</v>
      </c>
      <c r="I132" s="218"/>
      <c r="J132" s="219">
        <f>ROUND(I132*H132,2)</f>
        <v>0</v>
      </c>
      <c r="K132" s="215" t="s">
        <v>278</v>
      </c>
      <c r="L132" s="45"/>
      <c r="M132" s="220" t="s">
        <v>19</v>
      </c>
      <c r="N132" s="221" t="s">
        <v>40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144</v>
      </c>
      <c r="AT132" s="224" t="s">
        <v>139</v>
      </c>
      <c r="AU132" s="224" t="s">
        <v>76</v>
      </c>
      <c r="AY132" s="18" t="s">
        <v>136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76</v>
      </c>
      <c r="BK132" s="225">
        <f>ROUND(I132*H132,2)</f>
        <v>0</v>
      </c>
      <c r="BL132" s="18" t="s">
        <v>144</v>
      </c>
      <c r="BM132" s="224" t="s">
        <v>959</v>
      </c>
    </row>
    <row r="133" s="2" customFormat="1">
      <c r="A133" s="39"/>
      <c r="B133" s="40"/>
      <c r="C133" s="41"/>
      <c r="D133" s="226" t="s">
        <v>146</v>
      </c>
      <c r="E133" s="41"/>
      <c r="F133" s="227" t="s">
        <v>339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76</v>
      </c>
    </row>
    <row r="134" s="2" customFormat="1">
      <c r="A134" s="39"/>
      <c r="B134" s="40"/>
      <c r="C134" s="41"/>
      <c r="D134" s="277" t="s">
        <v>281</v>
      </c>
      <c r="E134" s="41"/>
      <c r="F134" s="278" t="s">
        <v>340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281</v>
      </c>
      <c r="AU134" s="18" t="s">
        <v>76</v>
      </c>
    </row>
    <row r="135" s="13" customFormat="1">
      <c r="A135" s="13"/>
      <c r="B135" s="232"/>
      <c r="C135" s="233"/>
      <c r="D135" s="226" t="s">
        <v>155</v>
      </c>
      <c r="E135" s="234" t="s">
        <v>19</v>
      </c>
      <c r="F135" s="235" t="s">
        <v>746</v>
      </c>
      <c r="G135" s="233"/>
      <c r="H135" s="236">
        <v>80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155</v>
      </c>
      <c r="AU135" s="242" t="s">
        <v>76</v>
      </c>
      <c r="AV135" s="13" t="s">
        <v>78</v>
      </c>
      <c r="AW135" s="13" t="s">
        <v>31</v>
      </c>
      <c r="AX135" s="13" t="s">
        <v>76</v>
      </c>
      <c r="AY135" s="242" t="s">
        <v>136</v>
      </c>
    </row>
    <row r="136" s="2" customFormat="1" ht="16.5" customHeight="1">
      <c r="A136" s="39"/>
      <c r="B136" s="40"/>
      <c r="C136" s="254" t="s">
        <v>190</v>
      </c>
      <c r="D136" s="254" t="s">
        <v>186</v>
      </c>
      <c r="E136" s="255" t="s">
        <v>342</v>
      </c>
      <c r="F136" s="256" t="s">
        <v>343</v>
      </c>
      <c r="G136" s="257" t="s">
        <v>221</v>
      </c>
      <c r="H136" s="258">
        <v>25.582999999999998</v>
      </c>
      <c r="I136" s="259"/>
      <c r="J136" s="260">
        <f>ROUND(I136*H136,2)</f>
        <v>0</v>
      </c>
      <c r="K136" s="256" t="s">
        <v>278</v>
      </c>
      <c r="L136" s="261"/>
      <c r="M136" s="262" t="s">
        <v>19</v>
      </c>
      <c r="N136" s="263" t="s">
        <v>40</v>
      </c>
      <c r="O136" s="85"/>
      <c r="P136" s="222">
        <f>O136*H136</f>
        <v>0</v>
      </c>
      <c r="Q136" s="222">
        <v>1</v>
      </c>
      <c r="R136" s="222">
        <f>Q136*H136</f>
        <v>25.582999999999998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185</v>
      </c>
      <c r="AT136" s="224" t="s">
        <v>186</v>
      </c>
      <c r="AU136" s="224" t="s">
        <v>76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76</v>
      </c>
      <c r="BK136" s="225">
        <f>ROUND(I136*H136,2)</f>
        <v>0</v>
      </c>
      <c r="BL136" s="18" t="s">
        <v>144</v>
      </c>
      <c r="BM136" s="224" t="s">
        <v>960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343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76</v>
      </c>
    </row>
    <row r="138" s="13" customFormat="1">
      <c r="A138" s="13"/>
      <c r="B138" s="232"/>
      <c r="C138" s="233"/>
      <c r="D138" s="226" t="s">
        <v>155</v>
      </c>
      <c r="E138" s="234" t="s">
        <v>19</v>
      </c>
      <c r="F138" s="235" t="s">
        <v>961</v>
      </c>
      <c r="G138" s="233"/>
      <c r="H138" s="236">
        <v>25.582999999999998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155</v>
      </c>
      <c r="AU138" s="242" t="s">
        <v>76</v>
      </c>
      <c r="AV138" s="13" t="s">
        <v>78</v>
      </c>
      <c r="AW138" s="13" t="s">
        <v>31</v>
      </c>
      <c r="AX138" s="13" t="s">
        <v>76</v>
      </c>
      <c r="AY138" s="242" t="s">
        <v>136</v>
      </c>
    </row>
    <row r="139" s="2" customFormat="1" ht="16.5" customHeight="1">
      <c r="A139" s="39"/>
      <c r="B139" s="40"/>
      <c r="C139" s="213" t="s">
        <v>194</v>
      </c>
      <c r="D139" s="213" t="s">
        <v>139</v>
      </c>
      <c r="E139" s="214" t="s">
        <v>346</v>
      </c>
      <c r="F139" s="215" t="s">
        <v>347</v>
      </c>
      <c r="G139" s="216" t="s">
        <v>221</v>
      </c>
      <c r="H139" s="217">
        <v>44.286999999999999</v>
      </c>
      <c r="I139" s="218"/>
      <c r="J139" s="219">
        <f>ROUND(I139*H139,2)</f>
        <v>0</v>
      </c>
      <c r="K139" s="215" t="s">
        <v>278</v>
      </c>
      <c r="L139" s="45"/>
      <c r="M139" s="220" t="s">
        <v>19</v>
      </c>
      <c r="N139" s="221" t="s">
        <v>40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144</v>
      </c>
      <c r="AT139" s="224" t="s">
        <v>139</v>
      </c>
      <c r="AU139" s="224" t="s">
        <v>76</v>
      </c>
      <c r="AY139" s="18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76</v>
      </c>
      <c r="BK139" s="225">
        <f>ROUND(I139*H139,2)</f>
        <v>0</v>
      </c>
      <c r="BL139" s="18" t="s">
        <v>144</v>
      </c>
      <c r="BM139" s="224" t="s">
        <v>962</v>
      </c>
    </row>
    <row r="140" s="2" customFormat="1">
      <c r="A140" s="39"/>
      <c r="B140" s="40"/>
      <c r="C140" s="41"/>
      <c r="D140" s="226" t="s">
        <v>146</v>
      </c>
      <c r="E140" s="41"/>
      <c r="F140" s="227" t="s">
        <v>349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76</v>
      </c>
    </row>
    <row r="141" s="2" customFormat="1">
      <c r="A141" s="39"/>
      <c r="B141" s="40"/>
      <c r="C141" s="41"/>
      <c r="D141" s="277" t="s">
        <v>281</v>
      </c>
      <c r="E141" s="41"/>
      <c r="F141" s="278" t="s">
        <v>350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281</v>
      </c>
      <c r="AU141" s="18" t="s">
        <v>76</v>
      </c>
    </row>
    <row r="142" s="13" customFormat="1">
      <c r="A142" s="13"/>
      <c r="B142" s="232"/>
      <c r="C142" s="233"/>
      <c r="D142" s="226" t="s">
        <v>155</v>
      </c>
      <c r="E142" s="234" t="s">
        <v>19</v>
      </c>
      <c r="F142" s="235" t="s">
        <v>963</v>
      </c>
      <c r="G142" s="233"/>
      <c r="H142" s="236">
        <v>44.286999999999999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155</v>
      </c>
      <c r="AU142" s="242" t="s">
        <v>76</v>
      </c>
      <c r="AV142" s="13" t="s">
        <v>78</v>
      </c>
      <c r="AW142" s="13" t="s">
        <v>31</v>
      </c>
      <c r="AX142" s="13" t="s">
        <v>76</v>
      </c>
      <c r="AY142" s="242" t="s">
        <v>136</v>
      </c>
    </row>
    <row r="143" s="2" customFormat="1" ht="16.5" customHeight="1">
      <c r="A143" s="39"/>
      <c r="B143" s="40"/>
      <c r="C143" s="213" t="s">
        <v>198</v>
      </c>
      <c r="D143" s="213" t="s">
        <v>139</v>
      </c>
      <c r="E143" s="214" t="s">
        <v>352</v>
      </c>
      <c r="F143" s="215" t="s">
        <v>353</v>
      </c>
      <c r="G143" s="216" t="s">
        <v>277</v>
      </c>
      <c r="H143" s="217">
        <v>11.199999999999999</v>
      </c>
      <c r="I143" s="218"/>
      <c r="J143" s="219">
        <f>ROUND(I143*H143,2)</f>
        <v>0</v>
      </c>
      <c r="K143" s="215" t="s">
        <v>278</v>
      </c>
      <c r="L143" s="45"/>
      <c r="M143" s="220" t="s">
        <v>19</v>
      </c>
      <c r="N143" s="221" t="s">
        <v>40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144</v>
      </c>
      <c r="AT143" s="224" t="s">
        <v>139</v>
      </c>
      <c r="AU143" s="224" t="s">
        <v>76</v>
      </c>
      <c r="AY143" s="18" t="s">
        <v>136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76</v>
      </c>
      <c r="BK143" s="225">
        <f>ROUND(I143*H143,2)</f>
        <v>0</v>
      </c>
      <c r="BL143" s="18" t="s">
        <v>144</v>
      </c>
      <c r="BM143" s="224" t="s">
        <v>964</v>
      </c>
    </row>
    <row r="144" s="2" customFormat="1">
      <c r="A144" s="39"/>
      <c r="B144" s="40"/>
      <c r="C144" s="41"/>
      <c r="D144" s="226" t="s">
        <v>146</v>
      </c>
      <c r="E144" s="41"/>
      <c r="F144" s="227" t="s">
        <v>355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76</v>
      </c>
    </row>
    <row r="145" s="2" customFormat="1">
      <c r="A145" s="39"/>
      <c r="B145" s="40"/>
      <c r="C145" s="41"/>
      <c r="D145" s="277" t="s">
        <v>281</v>
      </c>
      <c r="E145" s="41"/>
      <c r="F145" s="278" t="s">
        <v>356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281</v>
      </c>
      <c r="AU145" s="18" t="s">
        <v>76</v>
      </c>
    </row>
    <row r="146" s="13" customFormat="1">
      <c r="A146" s="13"/>
      <c r="B146" s="232"/>
      <c r="C146" s="233"/>
      <c r="D146" s="226" t="s">
        <v>155</v>
      </c>
      <c r="E146" s="234" t="s">
        <v>19</v>
      </c>
      <c r="F146" s="235" t="s">
        <v>965</v>
      </c>
      <c r="G146" s="233"/>
      <c r="H146" s="236">
        <v>11.199999999999999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155</v>
      </c>
      <c r="AU146" s="242" t="s">
        <v>76</v>
      </c>
      <c r="AV146" s="13" t="s">
        <v>78</v>
      </c>
      <c r="AW146" s="13" t="s">
        <v>31</v>
      </c>
      <c r="AX146" s="13" t="s">
        <v>76</v>
      </c>
      <c r="AY146" s="242" t="s">
        <v>136</v>
      </c>
    </row>
    <row r="147" s="2" customFormat="1" ht="16.5" customHeight="1">
      <c r="A147" s="39"/>
      <c r="B147" s="40"/>
      <c r="C147" s="213" t="s">
        <v>202</v>
      </c>
      <c r="D147" s="213" t="s">
        <v>139</v>
      </c>
      <c r="E147" s="214" t="s">
        <v>358</v>
      </c>
      <c r="F147" s="215" t="s">
        <v>359</v>
      </c>
      <c r="G147" s="216" t="s">
        <v>277</v>
      </c>
      <c r="H147" s="217">
        <v>48</v>
      </c>
      <c r="I147" s="218"/>
      <c r="J147" s="219">
        <f>ROUND(I147*H147,2)</f>
        <v>0</v>
      </c>
      <c r="K147" s="215" t="s">
        <v>278</v>
      </c>
      <c r="L147" s="45"/>
      <c r="M147" s="220" t="s">
        <v>19</v>
      </c>
      <c r="N147" s="221" t="s">
        <v>40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144</v>
      </c>
      <c r="AT147" s="224" t="s">
        <v>139</v>
      </c>
      <c r="AU147" s="224" t="s">
        <v>76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144</v>
      </c>
      <c r="BM147" s="224" t="s">
        <v>966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361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76</v>
      </c>
    </row>
    <row r="149" s="2" customFormat="1">
      <c r="A149" s="39"/>
      <c r="B149" s="40"/>
      <c r="C149" s="41"/>
      <c r="D149" s="277" t="s">
        <v>281</v>
      </c>
      <c r="E149" s="41"/>
      <c r="F149" s="278" t="s">
        <v>362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281</v>
      </c>
      <c r="AU149" s="18" t="s">
        <v>76</v>
      </c>
    </row>
    <row r="150" s="13" customFormat="1">
      <c r="A150" s="13"/>
      <c r="B150" s="232"/>
      <c r="C150" s="233"/>
      <c r="D150" s="226" t="s">
        <v>155</v>
      </c>
      <c r="E150" s="234" t="s">
        <v>19</v>
      </c>
      <c r="F150" s="235" t="s">
        <v>967</v>
      </c>
      <c r="G150" s="233"/>
      <c r="H150" s="236">
        <v>48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155</v>
      </c>
      <c r="AU150" s="242" t="s">
        <v>76</v>
      </c>
      <c r="AV150" s="13" t="s">
        <v>78</v>
      </c>
      <c r="AW150" s="13" t="s">
        <v>31</v>
      </c>
      <c r="AX150" s="13" t="s">
        <v>76</v>
      </c>
      <c r="AY150" s="242" t="s">
        <v>136</v>
      </c>
    </row>
    <row r="151" s="2" customFormat="1" ht="16.5" customHeight="1">
      <c r="A151" s="39"/>
      <c r="B151" s="40"/>
      <c r="C151" s="213" t="s">
        <v>209</v>
      </c>
      <c r="D151" s="213" t="s">
        <v>139</v>
      </c>
      <c r="E151" s="214" t="s">
        <v>364</v>
      </c>
      <c r="F151" s="215" t="s">
        <v>365</v>
      </c>
      <c r="G151" s="216" t="s">
        <v>277</v>
      </c>
      <c r="H151" s="217">
        <v>80</v>
      </c>
      <c r="I151" s="218"/>
      <c r="J151" s="219">
        <f>ROUND(I151*H151,2)</f>
        <v>0</v>
      </c>
      <c r="K151" s="215" t="s">
        <v>278</v>
      </c>
      <c r="L151" s="45"/>
      <c r="M151" s="220" t="s">
        <v>19</v>
      </c>
      <c r="N151" s="221" t="s">
        <v>40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144</v>
      </c>
      <c r="AT151" s="224" t="s">
        <v>139</v>
      </c>
      <c r="AU151" s="224" t="s">
        <v>76</v>
      </c>
      <c r="AY151" s="18" t="s">
        <v>136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144</v>
      </c>
      <c r="BM151" s="224" t="s">
        <v>968</v>
      </c>
    </row>
    <row r="152" s="2" customFormat="1">
      <c r="A152" s="39"/>
      <c r="B152" s="40"/>
      <c r="C152" s="41"/>
      <c r="D152" s="226" t="s">
        <v>146</v>
      </c>
      <c r="E152" s="41"/>
      <c r="F152" s="227" t="s">
        <v>367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76</v>
      </c>
    </row>
    <row r="153" s="2" customFormat="1">
      <c r="A153" s="39"/>
      <c r="B153" s="40"/>
      <c r="C153" s="41"/>
      <c r="D153" s="277" t="s">
        <v>281</v>
      </c>
      <c r="E153" s="41"/>
      <c r="F153" s="278" t="s">
        <v>368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281</v>
      </c>
      <c r="AU153" s="18" t="s">
        <v>76</v>
      </c>
    </row>
    <row r="154" s="13" customFormat="1">
      <c r="A154" s="13"/>
      <c r="B154" s="232"/>
      <c r="C154" s="233"/>
      <c r="D154" s="226" t="s">
        <v>155</v>
      </c>
      <c r="E154" s="234" t="s">
        <v>19</v>
      </c>
      <c r="F154" s="235" t="s">
        <v>369</v>
      </c>
      <c r="G154" s="233"/>
      <c r="H154" s="236">
        <v>80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155</v>
      </c>
      <c r="AU154" s="242" t="s">
        <v>76</v>
      </c>
      <c r="AV154" s="13" t="s">
        <v>78</v>
      </c>
      <c r="AW154" s="13" t="s">
        <v>31</v>
      </c>
      <c r="AX154" s="13" t="s">
        <v>76</v>
      </c>
      <c r="AY154" s="242" t="s">
        <v>136</v>
      </c>
    </row>
    <row r="155" s="2" customFormat="1" ht="16.5" customHeight="1">
      <c r="A155" s="39"/>
      <c r="B155" s="40"/>
      <c r="C155" s="213" t="s">
        <v>214</v>
      </c>
      <c r="D155" s="213" t="s">
        <v>139</v>
      </c>
      <c r="E155" s="214" t="s">
        <v>370</v>
      </c>
      <c r="F155" s="215" t="s">
        <v>371</v>
      </c>
      <c r="G155" s="216" t="s">
        <v>277</v>
      </c>
      <c r="H155" s="217">
        <v>60</v>
      </c>
      <c r="I155" s="218"/>
      <c r="J155" s="219">
        <f>ROUND(I155*H155,2)</f>
        <v>0</v>
      </c>
      <c r="K155" s="215" t="s">
        <v>278</v>
      </c>
      <c r="L155" s="45"/>
      <c r="M155" s="220" t="s">
        <v>19</v>
      </c>
      <c r="N155" s="221" t="s">
        <v>40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144</v>
      </c>
      <c r="AT155" s="224" t="s">
        <v>139</v>
      </c>
      <c r="AU155" s="224" t="s">
        <v>76</v>
      </c>
      <c r="AY155" s="18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144</v>
      </c>
      <c r="BM155" s="224" t="s">
        <v>969</v>
      </c>
    </row>
    <row r="156" s="2" customFormat="1">
      <c r="A156" s="39"/>
      <c r="B156" s="40"/>
      <c r="C156" s="41"/>
      <c r="D156" s="226" t="s">
        <v>146</v>
      </c>
      <c r="E156" s="41"/>
      <c r="F156" s="227" t="s">
        <v>373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76</v>
      </c>
    </row>
    <row r="157" s="2" customFormat="1">
      <c r="A157" s="39"/>
      <c r="B157" s="40"/>
      <c r="C157" s="41"/>
      <c r="D157" s="277" t="s">
        <v>281</v>
      </c>
      <c r="E157" s="41"/>
      <c r="F157" s="278" t="s">
        <v>374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281</v>
      </c>
      <c r="AU157" s="18" t="s">
        <v>76</v>
      </c>
    </row>
    <row r="158" s="13" customFormat="1">
      <c r="A158" s="13"/>
      <c r="B158" s="232"/>
      <c r="C158" s="233"/>
      <c r="D158" s="226" t="s">
        <v>155</v>
      </c>
      <c r="E158" s="234" t="s">
        <v>19</v>
      </c>
      <c r="F158" s="235" t="s">
        <v>970</v>
      </c>
      <c r="G158" s="233"/>
      <c r="H158" s="236">
        <v>30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155</v>
      </c>
      <c r="AU158" s="242" t="s">
        <v>76</v>
      </c>
      <c r="AV158" s="13" t="s">
        <v>78</v>
      </c>
      <c r="AW158" s="13" t="s">
        <v>31</v>
      </c>
      <c r="AX158" s="13" t="s">
        <v>69</v>
      </c>
      <c r="AY158" s="242" t="s">
        <v>136</v>
      </c>
    </row>
    <row r="159" s="13" customFormat="1">
      <c r="A159" s="13"/>
      <c r="B159" s="232"/>
      <c r="C159" s="233"/>
      <c r="D159" s="226" t="s">
        <v>155</v>
      </c>
      <c r="E159" s="234" t="s">
        <v>19</v>
      </c>
      <c r="F159" s="235" t="s">
        <v>971</v>
      </c>
      <c r="G159" s="233"/>
      <c r="H159" s="236">
        <v>30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155</v>
      </c>
      <c r="AU159" s="242" t="s">
        <v>76</v>
      </c>
      <c r="AV159" s="13" t="s">
        <v>78</v>
      </c>
      <c r="AW159" s="13" t="s">
        <v>31</v>
      </c>
      <c r="AX159" s="13" t="s">
        <v>69</v>
      </c>
      <c r="AY159" s="242" t="s">
        <v>136</v>
      </c>
    </row>
    <row r="160" s="14" customFormat="1">
      <c r="A160" s="14"/>
      <c r="B160" s="243"/>
      <c r="C160" s="244"/>
      <c r="D160" s="226" t="s">
        <v>155</v>
      </c>
      <c r="E160" s="245" t="s">
        <v>19</v>
      </c>
      <c r="F160" s="246" t="s">
        <v>157</v>
      </c>
      <c r="G160" s="244"/>
      <c r="H160" s="247">
        <v>60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155</v>
      </c>
      <c r="AU160" s="253" t="s">
        <v>76</v>
      </c>
      <c r="AV160" s="14" t="s">
        <v>144</v>
      </c>
      <c r="AW160" s="14" t="s">
        <v>31</v>
      </c>
      <c r="AX160" s="14" t="s">
        <v>76</v>
      </c>
      <c r="AY160" s="253" t="s">
        <v>136</v>
      </c>
    </row>
    <row r="161" s="2" customFormat="1" ht="16.5" customHeight="1">
      <c r="A161" s="39"/>
      <c r="B161" s="40"/>
      <c r="C161" s="213" t="s">
        <v>8</v>
      </c>
      <c r="D161" s="213" t="s">
        <v>139</v>
      </c>
      <c r="E161" s="214" t="s">
        <v>377</v>
      </c>
      <c r="F161" s="215" t="s">
        <v>378</v>
      </c>
      <c r="G161" s="216" t="s">
        <v>277</v>
      </c>
      <c r="H161" s="217">
        <v>60</v>
      </c>
      <c r="I161" s="218"/>
      <c r="J161" s="219">
        <f>ROUND(I161*H161,2)</f>
        <v>0</v>
      </c>
      <c r="K161" s="215" t="s">
        <v>278</v>
      </c>
      <c r="L161" s="45"/>
      <c r="M161" s="220" t="s">
        <v>19</v>
      </c>
      <c r="N161" s="221" t="s">
        <v>40</v>
      </c>
      <c r="O161" s="85"/>
      <c r="P161" s="222">
        <f>O161*H161</f>
        <v>0</v>
      </c>
      <c r="Q161" s="222">
        <v>0.0039712000000000003</v>
      </c>
      <c r="R161" s="222">
        <f>Q161*H161</f>
        <v>0.23827200000000001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144</v>
      </c>
      <c r="AT161" s="224" t="s">
        <v>139</v>
      </c>
      <c r="AU161" s="224" t="s">
        <v>76</v>
      </c>
      <c r="AY161" s="18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76</v>
      </c>
      <c r="BK161" s="225">
        <f>ROUND(I161*H161,2)</f>
        <v>0</v>
      </c>
      <c r="BL161" s="18" t="s">
        <v>144</v>
      </c>
      <c r="BM161" s="224" t="s">
        <v>972</v>
      </c>
    </row>
    <row r="162" s="2" customFormat="1">
      <c r="A162" s="39"/>
      <c r="B162" s="40"/>
      <c r="C162" s="41"/>
      <c r="D162" s="226" t="s">
        <v>146</v>
      </c>
      <c r="E162" s="41"/>
      <c r="F162" s="227" t="s">
        <v>378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76</v>
      </c>
    </row>
    <row r="163" s="2" customFormat="1">
      <c r="A163" s="39"/>
      <c r="B163" s="40"/>
      <c r="C163" s="41"/>
      <c r="D163" s="277" t="s">
        <v>281</v>
      </c>
      <c r="E163" s="41"/>
      <c r="F163" s="278" t="s">
        <v>380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281</v>
      </c>
      <c r="AU163" s="18" t="s">
        <v>76</v>
      </c>
    </row>
    <row r="164" s="13" customFormat="1">
      <c r="A164" s="13"/>
      <c r="B164" s="232"/>
      <c r="C164" s="233"/>
      <c r="D164" s="226" t="s">
        <v>155</v>
      </c>
      <c r="E164" s="234" t="s">
        <v>19</v>
      </c>
      <c r="F164" s="235" t="s">
        <v>729</v>
      </c>
      <c r="G164" s="233"/>
      <c r="H164" s="236">
        <v>60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155</v>
      </c>
      <c r="AU164" s="242" t="s">
        <v>76</v>
      </c>
      <c r="AV164" s="13" t="s">
        <v>78</v>
      </c>
      <c r="AW164" s="13" t="s">
        <v>31</v>
      </c>
      <c r="AX164" s="13" t="s">
        <v>76</v>
      </c>
      <c r="AY164" s="242" t="s">
        <v>136</v>
      </c>
    </row>
    <row r="165" s="2" customFormat="1" ht="16.5" customHeight="1">
      <c r="A165" s="39"/>
      <c r="B165" s="40"/>
      <c r="C165" s="254" t="s">
        <v>225</v>
      </c>
      <c r="D165" s="254" t="s">
        <v>186</v>
      </c>
      <c r="E165" s="255" t="s">
        <v>382</v>
      </c>
      <c r="F165" s="256" t="s">
        <v>383</v>
      </c>
      <c r="G165" s="257" t="s">
        <v>384</v>
      </c>
      <c r="H165" s="258">
        <v>1.5</v>
      </c>
      <c r="I165" s="259"/>
      <c r="J165" s="260">
        <f>ROUND(I165*H165,2)</f>
        <v>0</v>
      </c>
      <c r="K165" s="256" t="s">
        <v>278</v>
      </c>
      <c r="L165" s="261"/>
      <c r="M165" s="262" t="s">
        <v>19</v>
      </c>
      <c r="N165" s="263" t="s">
        <v>40</v>
      </c>
      <c r="O165" s="85"/>
      <c r="P165" s="222">
        <f>O165*H165</f>
        <v>0</v>
      </c>
      <c r="Q165" s="222">
        <v>0.001</v>
      </c>
      <c r="R165" s="222">
        <f>Q165*H165</f>
        <v>0.0015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185</v>
      </c>
      <c r="AT165" s="224" t="s">
        <v>186</v>
      </c>
      <c r="AU165" s="224" t="s">
        <v>76</v>
      </c>
      <c r="AY165" s="18" t="s">
        <v>136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76</v>
      </c>
      <c r="BK165" s="225">
        <f>ROUND(I165*H165,2)</f>
        <v>0</v>
      </c>
      <c r="BL165" s="18" t="s">
        <v>144</v>
      </c>
      <c r="BM165" s="224" t="s">
        <v>973</v>
      </c>
    </row>
    <row r="166" s="2" customFormat="1">
      <c r="A166" s="39"/>
      <c r="B166" s="40"/>
      <c r="C166" s="41"/>
      <c r="D166" s="226" t="s">
        <v>146</v>
      </c>
      <c r="E166" s="41"/>
      <c r="F166" s="227" t="s">
        <v>383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76</v>
      </c>
    </row>
    <row r="167" s="13" customFormat="1">
      <c r="A167" s="13"/>
      <c r="B167" s="232"/>
      <c r="C167" s="233"/>
      <c r="D167" s="226" t="s">
        <v>155</v>
      </c>
      <c r="E167" s="234" t="s">
        <v>19</v>
      </c>
      <c r="F167" s="235" t="s">
        <v>974</v>
      </c>
      <c r="G167" s="233"/>
      <c r="H167" s="236">
        <v>1.5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155</v>
      </c>
      <c r="AU167" s="242" t="s">
        <v>76</v>
      </c>
      <c r="AV167" s="13" t="s">
        <v>78</v>
      </c>
      <c r="AW167" s="13" t="s">
        <v>31</v>
      </c>
      <c r="AX167" s="13" t="s">
        <v>76</v>
      </c>
      <c r="AY167" s="242" t="s">
        <v>136</v>
      </c>
    </row>
    <row r="168" s="12" customFormat="1" ht="25.92" customHeight="1">
      <c r="A168" s="12"/>
      <c r="B168" s="197"/>
      <c r="C168" s="198"/>
      <c r="D168" s="199" t="s">
        <v>68</v>
      </c>
      <c r="E168" s="200" t="s">
        <v>78</v>
      </c>
      <c r="F168" s="200" t="s">
        <v>387</v>
      </c>
      <c r="G168" s="198"/>
      <c r="H168" s="198"/>
      <c r="I168" s="201"/>
      <c r="J168" s="202">
        <f>BK168</f>
        <v>0</v>
      </c>
      <c r="K168" s="198"/>
      <c r="L168" s="203"/>
      <c r="M168" s="204"/>
      <c r="N168" s="205"/>
      <c r="O168" s="205"/>
      <c r="P168" s="206">
        <f>P169+SUM(P170:P211)</f>
        <v>0</v>
      </c>
      <c r="Q168" s="205"/>
      <c r="R168" s="206">
        <f>R169+SUM(R170:R211)</f>
        <v>25.893215835079999</v>
      </c>
      <c r="S168" s="205"/>
      <c r="T168" s="207">
        <f>T169+SUM(T170:T211)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8" t="s">
        <v>76</v>
      </c>
      <c r="AT168" s="209" t="s">
        <v>68</v>
      </c>
      <c r="AU168" s="209" t="s">
        <v>69</v>
      </c>
      <c r="AY168" s="208" t="s">
        <v>136</v>
      </c>
      <c r="BK168" s="210">
        <f>BK169+SUM(BK170:BK211)</f>
        <v>0</v>
      </c>
    </row>
    <row r="169" s="2" customFormat="1" ht="16.5" customHeight="1">
      <c r="A169" s="39"/>
      <c r="B169" s="40"/>
      <c r="C169" s="213" t="s">
        <v>231</v>
      </c>
      <c r="D169" s="213" t="s">
        <v>139</v>
      </c>
      <c r="E169" s="214" t="s">
        <v>388</v>
      </c>
      <c r="F169" s="215" t="s">
        <v>389</v>
      </c>
      <c r="G169" s="216" t="s">
        <v>150</v>
      </c>
      <c r="H169" s="217">
        <v>2.2000000000000002</v>
      </c>
      <c r="I169" s="218"/>
      <c r="J169" s="219">
        <f>ROUND(I169*H169,2)</f>
        <v>0</v>
      </c>
      <c r="K169" s="215" t="s">
        <v>278</v>
      </c>
      <c r="L169" s="45"/>
      <c r="M169" s="220" t="s">
        <v>19</v>
      </c>
      <c r="N169" s="221" t="s">
        <v>40</v>
      </c>
      <c r="O169" s="85"/>
      <c r="P169" s="222">
        <f>O169*H169</f>
        <v>0</v>
      </c>
      <c r="Q169" s="222">
        <v>2.1600000000000001</v>
      </c>
      <c r="R169" s="222">
        <f>Q169*H169</f>
        <v>4.7520000000000007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144</v>
      </c>
      <c r="AT169" s="224" t="s">
        <v>139</v>
      </c>
      <c r="AU169" s="224" t="s">
        <v>76</v>
      </c>
      <c r="AY169" s="18" t="s">
        <v>136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76</v>
      </c>
      <c r="BK169" s="225">
        <f>ROUND(I169*H169,2)</f>
        <v>0</v>
      </c>
      <c r="BL169" s="18" t="s">
        <v>144</v>
      </c>
      <c r="BM169" s="224" t="s">
        <v>975</v>
      </c>
    </row>
    <row r="170" s="2" customFormat="1">
      <c r="A170" s="39"/>
      <c r="B170" s="40"/>
      <c r="C170" s="41"/>
      <c r="D170" s="226" t="s">
        <v>146</v>
      </c>
      <c r="E170" s="41"/>
      <c r="F170" s="227" t="s">
        <v>391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76</v>
      </c>
    </row>
    <row r="171" s="2" customFormat="1">
      <c r="A171" s="39"/>
      <c r="B171" s="40"/>
      <c r="C171" s="41"/>
      <c r="D171" s="277" t="s">
        <v>281</v>
      </c>
      <c r="E171" s="41"/>
      <c r="F171" s="278" t="s">
        <v>392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281</v>
      </c>
      <c r="AU171" s="18" t="s">
        <v>76</v>
      </c>
    </row>
    <row r="172" s="13" customFormat="1">
      <c r="A172" s="13"/>
      <c r="B172" s="232"/>
      <c r="C172" s="233"/>
      <c r="D172" s="226" t="s">
        <v>155</v>
      </c>
      <c r="E172" s="234" t="s">
        <v>19</v>
      </c>
      <c r="F172" s="235" t="s">
        <v>393</v>
      </c>
      <c r="G172" s="233"/>
      <c r="H172" s="236">
        <v>2.2000000000000002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155</v>
      </c>
      <c r="AU172" s="242" t="s">
        <v>76</v>
      </c>
      <c r="AV172" s="13" t="s">
        <v>78</v>
      </c>
      <c r="AW172" s="13" t="s">
        <v>31</v>
      </c>
      <c r="AX172" s="13" t="s">
        <v>76</v>
      </c>
      <c r="AY172" s="242" t="s">
        <v>136</v>
      </c>
    </row>
    <row r="173" s="2" customFormat="1" ht="16.5" customHeight="1">
      <c r="A173" s="39"/>
      <c r="B173" s="40"/>
      <c r="C173" s="213" t="s">
        <v>240</v>
      </c>
      <c r="D173" s="213" t="s">
        <v>139</v>
      </c>
      <c r="E173" s="214" t="s">
        <v>394</v>
      </c>
      <c r="F173" s="215" t="s">
        <v>395</v>
      </c>
      <c r="G173" s="216" t="s">
        <v>150</v>
      </c>
      <c r="H173" s="217">
        <v>1.94</v>
      </c>
      <c r="I173" s="218"/>
      <c r="J173" s="219">
        <f>ROUND(I173*H173,2)</f>
        <v>0</v>
      </c>
      <c r="K173" s="215" t="s">
        <v>278</v>
      </c>
      <c r="L173" s="45"/>
      <c r="M173" s="220" t="s">
        <v>19</v>
      </c>
      <c r="N173" s="221" t="s">
        <v>40</v>
      </c>
      <c r="O173" s="85"/>
      <c r="P173" s="222">
        <f>O173*H173</f>
        <v>0</v>
      </c>
      <c r="Q173" s="222">
        <v>2.3457880000000002</v>
      </c>
      <c r="R173" s="222">
        <f>Q173*H173</f>
        <v>4.5508287200000002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144</v>
      </c>
      <c r="AT173" s="224" t="s">
        <v>139</v>
      </c>
      <c r="AU173" s="224" t="s">
        <v>76</v>
      </c>
      <c r="AY173" s="18" t="s">
        <v>136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76</v>
      </c>
      <c r="BK173" s="225">
        <f>ROUND(I173*H173,2)</f>
        <v>0</v>
      </c>
      <c r="BL173" s="18" t="s">
        <v>144</v>
      </c>
      <c r="BM173" s="224" t="s">
        <v>976</v>
      </c>
    </row>
    <row r="174" s="2" customFormat="1">
      <c r="A174" s="39"/>
      <c r="B174" s="40"/>
      <c r="C174" s="41"/>
      <c r="D174" s="226" t="s">
        <v>146</v>
      </c>
      <c r="E174" s="41"/>
      <c r="F174" s="227" t="s">
        <v>397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76</v>
      </c>
    </row>
    <row r="175" s="2" customFormat="1">
      <c r="A175" s="39"/>
      <c r="B175" s="40"/>
      <c r="C175" s="41"/>
      <c r="D175" s="277" t="s">
        <v>281</v>
      </c>
      <c r="E175" s="41"/>
      <c r="F175" s="278" t="s">
        <v>398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281</v>
      </c>
      <c r="AU175" s="18" t="s">
        <v>76</v>
      </c>
    </row>
    <row r="176" s="13" customFormat="1">
      <c r="A176" s="13"/>
      <c r="B176" s="232"/>
      <c r="C176" s="233"/>
      <c r="D176" s="226" t="s">
        <v>155</v>
      </c>
      <c r="E176" s="234" t="s">
        <v>19</v>
      </c>
      <c r="F176" s="235" t="s">
        <v>977</v>
      </c>
      <c r="G176" s="233"/>
      <c r="H176" s="236">
        <v>0.71999999999999997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155</v>
      </c>
      <c r="AU176" s="242" t="s">
        <v>76</v>
      </c>
      <c r="AV176" s="13" t="s">
        <v>78</v>
      </c>
      <c r="AW176" s="13" t="s">
        <v>31</v>
      </c>
      <c r="AX176" s="13" t="s">
        <v>69</v>
      </c>
      <c r="AY176" s="242" t="s">
        <v>136</v>
      </c>
    </row>
    <row r="177" s="13" customFormat="1">
      <c r="A177" s="13"/>
      <c r="B177" s="232"/>
      <c r="C177" s="233"/>
      <c r="D177" s="226" t="s">
        <v>155</v>
      </c>
      <c r="E177" s="234" t="s">
        <v>19</v>
      </c>
      <c r="F177" s="235" t="s">
        <v>978</v>
      </c>
      <c r="G177" s="233"/>
      <c r="H177" s="236">
        <v>1.22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155</v>
      </c>
      <c r="AU177" s="242" t="s">
        <v>76</v>
      </c>
      <c r="AV177" s="13" t="s">
        <v>78</v>
      </c>
      <c r="AW177" s="13" t="s">
        <v>31</v>
      </c>
      <c r="AX177" s="13" t="s">
        <v>69</v>
      </c>
      <c r="AY177" s="242" t="s">
        <v>136</v>
      </c>
    </row>
    <row r="178" s="14" customFormat="1">
      <c r="A178" s="14"/>
      <c r="B178" s="243"/>
      <c r="C178" s="244"/>
      <c r="D178" s="226" t="s">
        <v>155</v>
      </c>
      <c r="E178" s="245" t="s">
        <v>19</v>
      </c>
      <c r="F178" s="246" t="s">
        <v>157</v>
      </c>
      <c r="G178" s="244"/>
      <c r="H178" s="247">
        <v>1.94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155</v>
      </c>
      <c r="AU178" s="253" t="s">
        <v>76</v>
      </c>
      <c r="AV178" s="14" t="s">
        <v>144</v>
      </c>
      <c r="AW178" s="14" t="s">
        <v>31</v>
      </c>
      <c r="AX178" s="14" t="s">
        <v>76</v>
      </c>
      <c r="AY178" s="253" t="s">
        <v>136</v>
      </c>
    </row>
    <row r="179" s="2" customFormat="1" ht="16.5" customHeight="1">
      <c r="A179" s="39"/>
      <c r="B179" s="40"/>
      <c r="C179" s="213" t="s">
        <v>246</v>
      </c>
      <c r="D179" s="213" t="s">
        <v>139</v>
      </c>
      <c r="E179" s="214" t="s">
        <v>401</v>
      </c>
      <c r="F179" s="215" t="s">
        <v>402</v>
      </c>
      <c r="G179" s="216" t="s">
        <v>150</v>
      </c>
      <c r="H179" s="217">
        <v>3.2400000000000002</v>
      </c>
      <c r="I179" s="218"/>
      <c r="J179" s="219">
        <f>ROUND(I179*H179,2)</f>
        <v>0</v>
      </c>
      <c r="K179" s="215" t="s">
        <v>278</v>
      </c>
      <c r="L179" s="45"/>
      <c r="M179" s="220" t="s">
        <v>19</v>
      </c>
      <c r="N179" s="221" t="s">
        <v>40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144</v>
      </c>
      <c r="AT179" s="224" t="s">
        <v>139</v>
      </c>
      <c r="AU179" s="224" t="s">
        <v>76</v>
      </c>
      <c r="AY179" s="18" t="s">
        <v>136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76</v>
      </c>
      <c r="BK179" s="225">
        <f>ROUND(I179*H179,2)</f>
        <v>0</v>
      </c>
      <c r="BL179" s="18" t="s">
        <v>144</v>
      </c>
      <c r="BM179" s="224" t="s">
        <v>979</v>
      </c>
    </row>
    <row r="180" s="2" customFormat="1">
      <c r="A180" s="39"/>
      <c r="B180" s="40"/>
      <c r="C180" s="41"/>
      <c r="D180" s="226" t="s">
        <v>146</v>
      </c>
      <c r="E180" s="41"/>
      <c r="F180" s="227" t="s">
        <v>404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76</v>
      </c>
    </row>
    <row r="181" s="2" customFormat="1">
      <c r="A181" s="39"/>
      <c r="B181" s="40"/>
      <c r="C181" s="41"/>
      <c r="D181" s="277" t="s">
        <v>281</v>
      </c>
      <c r="E181" s="41"/>
      <c r="F181" s="278" t="s">
        <v>405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281</v>
      </c>
      <c r="AU181" s="18" t="s">
        <v>76</v>
      </c>
    </row>
    <row r="182" s="13" customFormat="1">
      <c r="A182" s="13"/>
      <c r="B182" s="232"/>
      <c r="C182" s="233"/>
      <c r="D182" s="226" t="s">
        <v>155</v>
      </c>
      <c r="E182" s="234" t="s">
        <v>19</v>
      </c>
      <c r="F182" s="235" t="s">
        <v>980</v>
      </c>
      <c r="G182" s="233"/>
      <c r="H182" s="236">
        <v>3.2400000000000002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155</v>
      </c>
      <c r="AU182" s="242" t="s">
        <v>76</v>
      </c>
      <c r="AV182" s="13" t="s">
        <v>78</v>
      </c>
      <c r="AW182" s="13" t="s">
        <v>31</v>
      </c>
      <c r="AX182" s="13" t="s">
        <v>76</v>
      </c>
      <c r="AY182" s="242" t="s">
        <v>136</v>
      </c>
    </row>
    <row r="183" s="2" customFormat="1" ht="16.5" customHeight="1">
      <c r="A183" s="39"/>
      <c r="B183" s="40"/>
      <c r="C183" s="213" t="s">
        <v>252</v>
      </c>
      <c r="D183" s="213" t="s">
        <v>139</v>
      </c>
      <c r="E183" s="214" t="s">
        <v>408</v>
      </c>
      <c r="F183" s="215" t="s">
        <v>409</v>
      </c>
      <c r="G183" s="216" t="s">
        <v>277</v>
      </c>
      <c r="H183" s="217">
        <v>13.698</v>
      </c>
      <c r="I183" s="218"/>
      <c r="J183" s="219">
        <f>ROUND(I183*H183,2)</f>
        <v>0</v>
      </c>
      <c r="K183" s="215" t="s">
        <v>278</v>
      </c>
      <c r="L183" s="45"/>
      <c r="M183" s="220" t="s">
        <v>19</v>
      </c>
      <c r="N183" s="221" t="s">
        <v>40</v>
      </c>
      <c r="O183" s="85"/>
      <c r="P183" s="222">
        <f>O183*H183</f>
        <v>0</v>
      </c>
      <c r="Q183" s="222">
        <v>0.0014357</v>
      </c>
      <c r="R183" s="222">
        <f>Q183*H183</f>
        <v>0.0196662186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144</v>
      </c>
      <c r="AT183" s="224" t="s">
        <v>139</v>
      </c>
      <c r="AU183" s="224" t="s">
        <v>76</v>
      </c>
      <c r="AY183" s="18" t="s">
        <v>136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76</v>
      </c>
      <c r="BK183" s="225">
        <f>ROUND(I183*H183,2)</f>
        <v>0</v>
      </c>
      <c r="BL183" s="18" t="s">
        <v>144</v>
      </c>
      <c r="BM183" s="224" t="s">
        <v>981</v>
      </c>
    </row>
    <row r="184" s="2" customFormat="1">
      <c r="A184" s="39"/>
      <c r="B184" s="40"/>
      <c r="C184" s="41"/>
      <c r="D184" s="226" t="s">
        <v>146</v>
      </c>
      <c r="E184" s="41"/>
      <c r="F184" s="227" t="s">
        <v>411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76</v>
      </c>
    </row>
    <row r="185" s="2" customFormat="1">
      <c r="A185" s="39"/>
      <c r="B185" s="40"/>
      <c r="C185" s="41"/>
      <c r="D185" s="277" t="s">
        <v>281</v>
      </c>
      <c r="E185" s="41"/>
      <c r="F185" s="278" t="s">
        <v>412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281</v>
      </c>
      <c r="AU185" s="18" t="s">
        <v>76</v>
      </c>
    </row>
    <row r="186" s="13" customFormat="1">
      <c r="A186" s="13"/>
      <c r="B186" s="232"/>
      <c r="C186" s="233"/>
      <c r="D186" s="226" t="s">
        <v>155</v>
      </c>
      <c r="E186" s="234" t="s">
        <v>19</v>
      </c>
      <c r="F186" s="235" t="s">
        <v>982</v>
      </c>
      <c r="G186" s="233"/>
      <c r="H186" s="236">
        <v>1.784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155</v>
      </c>
      <c r="AU186" s="242" t="s">
        <v>76</v>
      </c>
      <c r="AV186" s="13" t="s">
        <v>78</v>
      </c>
      <c r="AW186" s="13" t="s">
        <v>31</v>
      </c>
      <c r="AX186" s="13" t="s">
        <v>69</v>
      </c>
      <c r="AY186" s="242" t="s">
        <v>136</v>
      </c>
    </row>
    <row r="187" s="13" customFormat="1">
      <c r="A187" s="13"/>
      <c r="B187" s="232"/>
      <c r="C187" s="233"/>
      <c r="D187" s="226" t="s">
        <v>155</v>
      </c>
      <c r="E187" s="234" t="s">
        <v>19</v>
      </c>
      <c r="F187" s="235" t="s">
        <v>983</v>
      </c>
      <c r="G187" s="233"/>
      <c r="H187" s="236">
        <v>8.25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155</v>
      </c>
      <c r="AU187" s="242" t="s">
        <v>76</v>
      </c>
      <c r="AV187" s="13" t="s">
        <v>78</v>
      </c>
      <c r="AW187" s="13" t="s">
        <v>31</v>
      </c>
      <c r="AX187" s="13" t="s">
        <v>69</v>
      </c>
      <c r="AY187" s="242" t="s">
        <v>136</v>
      </c>
    </row>
    <row r="188" s="13" customFormat="1">
      <c r="A188" s="13"/>
      <c r="B188" s="232"/>
      <c r="C188" s="233"/>
      <c r="D188" s="226" t="s">
        <v>155</v>
      </c>
      <c r="E188" s="234" t="s">
        <v>19</v>
      </c>
      <c r="F188" s="235" t="s">
        <v>984</v>
      </c>
      <c r="G188" s="233"/>
      <c r="H188" s="236">
        <v>3.6640000000000001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155</v>
      </c>
      <c r="AU188" s="242" t="s">
        <v>76</v>
      </c>
      <c r="AV188" s="13" t="s">
        <v>78</v>
      </c>
      <c r="AW188" s="13" t="s">
        <v>31</v>
      </c>
      <c r="AX188" s="13" t="s">
        <v>69</v>
      </c>
      <c r="AY188" s="242" t="s">
        <v>136</v>
      </c>
    </row>
    <row r="189" s="14" customFormat="1">
      <c r="A189" s="14"/>
      <c r="B189" s="243"/>
      <c r="C189" s="244"/>
      <c r="D189" s="226" t="s">
        <v>155</v>
      </c>
      <c r="E189" s="245" t="s">
        <v>19</v>
      </c>
      <c r="F189" s="246" t="s">
        <v>157</v>
      </c>
      <c r="G189" s="244"/>
      <c r="H189" s="247">
        <v>13.698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155</v>
      </c>
      <c r="AU189" s="253" t="s">
        <v>76</v>
      </c>
      <c r="AV189" s="14" t="s">
        <v>144</v>
      </c>
      <c r="AW189" s="14" t="s">
        <v>31</v>
      </c>
      <c r="AX189" s="14" t="s">
        <v>76</v>
      </c>
      <c r="AY189" s="253" t="s">
        <v>136</v>
      </c>
    </row>
    <row r="190" s="2" customFormat="1" ht="16.5" customHeight="1">
      <c r="A190" s="39"/>
      <c r="B190" s="40"/>
      <c r="C190" s="213" t="s">
        <v>7</v>
      </c>
      <c r="D190" s="213" t="s">
        <v>139</v>
      </c>
      <c r="E190" s="214" t="s">
        <v>416</v>
      </c>
      <c r="F190" s="215" t="s">
        <v>417</v>
      </c>
      <c r="G190" s="216" t="s">
        <v>277</v>
      </c>
      <c r="H190" s="217">
        <v>13.698</v>
      </c>
      <c r="I190" s="218"/>
      <c r="J190" s="219">
        <f>ROUND(I190*H190,2)</f>
        <v>0</v>
      </c>
      <c r="K190" s="215" t="s">
        <v>278</v>
      </c>
      <c r="L190" s="45"/>
      <c r="M190" s="220" t="s">
        <v>19</v>
      </c>
      <c r="N190" s="221" t="s">
        <v>40</v>
      </c>
      <c r="O190" s="85"/>
      <c r="P190" s="222">
        <f>O190*H190</f>
        <v>0</v>
      </c>
      <c r="Q190" s="222">
        <v>3.6000000000000001E-05</v>
      </c>
      <c r="R190" s="222">
        <f>Q190*H190</f>
        <v>0.00049312800000000001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144</v>
      </c>
      <c r="AT190" s="224" t="s">
        <v>139</v>
      </c>
      <c r="AU190" s="224" t="s">
        <v>76</v>
      </c>
      <c r="AY190" s="18" t="s">
        <v>136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76</v>
      </c>
      <c r="BK190" s="225">
        <f>ROUND(I190*H190,2)</f>
        <v>0</v>
      </c>
      <c r="BL190" s="18" t="s">
        <v>144</v>
      </c>
      <c r="BM190" s="224" t="s">
        <v>985</v>
      </c>
    </row>
    <row r="191" s="2" customFormat="1">
      <c r="A191" s="39"/>
      <c r="B191" s="40"/>
      <c r="C191" s="41"/>
      <c r="D191" s="226" t="s">
        <v>146</v>
      </c>
      <c r="E191" s="41"/>
      <c r="F191" s="227" t="s">
        <v>419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76</v>
      </c>
    </row>
    <row r="192" s="2" customFormat="1">
      <c r="A192" s="39"/>
      <c r="B192" s="40"/>
      <c r="C192" s="41"/>
      <c r="D192" s="277" t="s">
        <v>281</v>
      </c>
      <c r="E192" s="41"/>
      <c r="F192" s="278" t="s">
        <v>420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281</v>
      </c>
      <c r="AU192" s="18" t="s">
        <v>76</v>
      </c>
    </row>
    <row r="193" s="13" customFormat="1">
      <c r="A193" s="13"/>
      <c r="B193" s="232"/>
      <c r="C193" s="233"/>
      <c r="D193" s="226" t="s">
        <v>155</v>
      </c>
      <c r="E193" s="234" t="s">
        <v>19</v>
      </c>
      <c r="F193" s="235" t="s">
        <v>986</v>
      </c>
      <c r="G193" s="233"/>
      <c r="H193" s="236">
        <v>13.698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155</v>
      </c>
      <c r="AU193" s="242" t="s">
        <v>76</v>
      </c>
      <c r="AV193" s="13" t="s">
        <v>78</v>
      </c>
      <c r="AW193" s="13" t="s">
        <v>31</v>
      </c>
      <c r="AX193" s="13" t="s">
        <v>76</v>
      </c>
      <c r="AY193" s="242" t="s">
        <v>136</v>
      </c>
    </row>
    <row r="194" s="2" customFormat="1" ht="16.5" customHeight="1">
      <c r="A194" s="39"/>
      <c r="B194" s="40"/>
      <c r="C194" s="254" t="s">
        <v>407</v>
      </c>
      <c r="D194" s="254" t="s">
        <v>186</v>
      </c>
      <c r="E194" s="255" t="s">
        <v>422</v>
      </c>
      <c r="F194" s="256" t="s">
        <v>423</v>
      </c>
      <c r="G194" s="257" t="s">
        <v>277</v>
      </c>
      <c r="H194" s="258">
        <v>25.399999999999999</v>
      </c>
      <c r="I194" s="259"/>
      <c r="J194" s="260">
        <f>ROUND(I194*H194,2)</f>
        <v>0</v>
      </c>
      <c r="K194" s="256" t="s">
        <v>278</v>
      </c>
      <c r="L194" s="261"/>
      <c r="M194" s="262" t="s">
        <v>19</v>
      </c>
      <c r="N194" s="263" t="s">
        <v>40</v>
      </c>
      <c r="O194" s="85"/>
      <c r="P194" s="222">
        <f>O194*H194</f>
        <v>0</v>
      </c>
      <c r="Q194" s="222">
        <v>0.0078700000000000003</v>
      </c>
      <c r="R194" s="222">
        <f>Q194*H194</f>
        <v>0.19989799999999999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185</v>
      </c>
      <c r="AT194" s="224" t="s">
        <v>186</v>
      </c>
      <c r="AU194" s="224" t="s">
        <v>76</v>
      </c>
      <c r="AY194" s="18" t="s">
        <v>136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76</v>
      </c>
      <c r="BK194" s="225">
        <f>ROUND(I194*H194,2)</f>
        <v>0</v>
      </c>
      <c r="BL194" s="18" t="s">
        <v>144</v>
      </c>
      <c r="BM194" s="224" t="s">
        <v>987</v>
      </c>
    </row>
    <row r="195" s="2" customFormat="1">
      <c r="A195" s="39"/>
      <c r="B195" s="40"/>
      <c r="C195" s="41"/>
      <c r="D195" s="226" t="s">
        <v>146</v>
      </c>
      <c r="E195" s="41"/>
      <c r="F195" s="227" t="s">
        <v>423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76</v>
      </c>
    </row>
    <row r="196" s="13" customFormat="1">
      <c r="A196" s="13"/>
      <c r="B196" s="232"/>
      <c r="C196" s="233"/>
      <c r="D196" s="226" t="s">
        <v>155</v>
      </c>
      <c r="E196" s="234" t="s">
        <v>19</v>
      </c>
      <c r="F196" s="235" t="s">
        <v>988</v>
      </c>
      <c r="G196" s="233"/>
      <c r="H196" s="236">
        <v>25.399999999999999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155</v>
      </c>
      <c r="AU196" s="242" t="s">
        <v>76</v>
      </c>
      <c r="AV196" s="13" t="s">
        <v>78</v>
      </c>
      <c r="AW196" s="13" t="s">
        <v>31</v>
      </c>
      <c r="AX196" s="13" t="s">
        <v>76</v>
      </c>
      <c r="AY196" s="242" t="s">
        <v>136</v>
      </c>
    </row>
    <row r="197" s="2" customFormat="1" ht="16.5" customHeight="1">
      <c r="A197" s="39"/>
      <c r="B197" s="40"/>
      <c r="C197" s="254" t="s">
        <v>415</v>
      </c>
      <c r="D197" s="254" t="s">
        <v>186</v>
      </c>
      <c r="E197" s="255" t="s">
        <v>989</v>
      </c>
      <c r="F197" s="256" t="s">
        <v>990</v>
      </c>
      <c r="G197" s="257" t="s">
        <v>277</v>
      </c>
      <c r="H197" s="258">
        <v>19.780000000000001</v>
      </c>
      <c r="I197" s="259"/>
      <c r="J197" s="260">
        <f>ROUND(I197*H197,2)</f>
        <v>0</v>
      </c>
      <c r="K197" s="256" t="s">
        <v>278</v>
      </c>
      <c r="L197" s="261"/>
      <c r="M197" s="262" t="s">
        <v>19</v>
      </c>
      <c r="N197" s="263" t="s">
        <v>40</v>
      </c>
      <c r="O197" s="85"/>
      <c r="P197" s="222">
        <f>O197*H197</f>
        <v>0</v>
      </c>
      <c r="Q197" s="222">
        <v>0.0054099999999999999</v>
      </c>
      <c r="R197" s="222">
        <f>Q197*H197</f>
        <v>0.1070098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185</v>
      </c>
      <c r="AT197" s="224" t="s">
        <v>186</v>
      </c>
      <c r="AU197" s="224" t="s">
        <v>76</v>
      </c>
      <c r="AY197" s="18" t="s">
        <v>136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76</v>
      </c>
      <c r="BK197" s="225">
        <f>ROUND(I197*H197,2)</f>
        <v>0</v>
      </c>
      <c r="BL197" s="18" t="s">
        <v>144</v>
      </c>
      <c r="BM197" s="224" t="s">
        <v>991</v>
      </c>
    </row>
    <row r="198" s="2" customFormat="1">
      <c r="A198" s="39"/>
      <c r="B198" s="40"/>
      <c r="C198" s="41"/>
      <c r="D198" s="226" t="s">
        <v>146</v>
      </c>
      <c r="E198" s="41"/>
      <c r="F198" s="227" t="s">
        <v>990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76</v>
      </c>
    </row>
    <row r="199" s="13" customFormat="1">
      <c r="A199" s="13"/>
      <c r="B199" s="232"/>
      <c r="C199" s="233"/>
      <c r="D199" s="226" t="s">
        <v>155</v>
      </c>
      <c r="E199" s="234" t="s">
        <v>19</v>
      </c>
      <c r="F199" s="235" t="s">
        <v>992</v>
      </c>
      <c r="G199" s="233"/>
      <c r="H199" s="236">
        <v>19.780000000000001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155</v>
      </c>
      <c r="AU199" s="242" t="s">
        <v>76</v>
      </c>
      <c r="AV199" s="13" t="s">
        <v>78</v>
      </c>
      <c r="AW199" s="13" t="s">
        <v>31</v>
      </c>
      <c r="AX199" s="13" t="s">
        <v>76</v>
      </c>
      <c r="AY199" s="242" t="s">
        <v>136</v>
      </c>
    </row>
    <row r="200" s="2" customFormat="1" ht="16.5" customHeight="1">
      <c r="A200" s="39"/>
      <c r="B200" s="40"/>
      <c r="C200" s="254" t="s">
        <v>421</v>
      </c>
      <c r="D200" s="254" t="s">
        <v>186</v>
      </c>
      <c r="E200" s="255" t="s">
        <v>427</v>
      </c>
      <c r="F200" s="256" t="s">
        <v>428</v>
      </c>
      <c r="G200" s="257" t="s">
        <v>277</v>
      </c>
      <c r="H200" s="258">
        <v>43.533000000000001</v>
      </c>
      <c r="I200" s="259"/>
      <c r="J200" s="260">
        <f>ROUND(I200*H200,2)</f>
        <v>0</v>
      </c>
      <c r="K200" s="256" t="s">
        <v>278</v>
      </c>
      <c r="L200" s="261"/>
      <c r="M200" s="262" t="s">
        <v>19</v>
      </c>
      <c r="N200" s="263" t="s">
        <v>40</v>
      </c>
      <c r="O200" s="85"/>
      <c r="P200" s="222">
        <f>O200*H200</f>
        <v>0</v>
      </c>
      <c r="Q200" s="222">
        <v>0.0044200000000000003</v>
      </c>
      <c r="R200" s="222">
        <f>Q200*H200</f>
        <v>0.19241586000000002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185</v>
      </c>
      <c r="AT200" s="224" t="s">
        <v>186</v>
      </c>
      <c r="AU200" s="224" t="s">
        <v>76</v>
      </c>
      <c r="AY200" s="18" t="s">
        <v>136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76</v>
      </c>
      <c r="BK200" s="225">
        <f>ROUND(I200*H200,2)</f>
        <v>0</v>
      </c>
      <c r="BL200" s="18" t="s">
        <v>144</v>
      </c>
      <c r="BM200" s="224" t="s">
        <v>993</v>
      </c>
    </row>
    <row r="201" s="2" customFormat="1">
      <c r="A201" s="39"/>
      <c r="B201" s="40"/>
      <c r="C201" s="41"/>
      <c r="D201" s="226" t="s">
        <v>146</v>
      </c>
      <c r="E201" s="41"/>
      <c r="F201" s="227" t="s">
        <v>428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76</v>
      </c>
    </row>
    <row r="202" s="13" customFormat="1">
      <c r="A202" s="13"/>
      <c r="B202" s="232"/>
      <c r="C202" s="233"/>
      <c r="D202" s="226" t="s">
        <v>155</v>
      </c>
      <c r="E202" s="234" t="s">
        <v>19</v>
      </c>
      <c r="F202" s="235" t="s">
        <v>994</v>
      </c>
      <c r="G202" s="233"/>
      <c r="H202" s="236">
        <v>43.533000000000001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155</v>
      </c>
      <c r="AU202" s="242" t="s">
        <v>76</v>
      </c>
      <c r="AV202" s="13" t="s">
        <v>78</v>
      </c>
      <c r="AW202" s="13" t="s">
        <v>31</v>
      </c>
      <c r="AX202" s="13" t="s">
        <v>76</v>
      </c>
      <c r="AY202" s="242" t="s">
        <v>136</v>
      </c>
    </row>
    <row r="203" s="2" customFormat="1" ht="16.5" customHeight="1">
      <c r="A203" s="39"/>
      <c r="B203" s="40"/>
      <c r="C203" s="213" t="s">
        <v>426</v>
      </c>
      <c r="D203" s="213" t="s">
        <v>139</v>
      </c>
      <c r="E203" s="214" t="s">
        <v>432</v>
      </c>
      <c r="F203" s="215" t="s">
        <v>433</v>
      </c>
      <c r="G203" s="216" t="s">
        <v>150</v>
      </c>
      <c r="H203" s="217">
        <v>7.6900000000000004</v>
      </c>
      <c r="I203" s="218"/>
      <c r="J203" s="219">
        <f>ROUND(I203*H203,2)</f>
        <v>0</v>
      </c>
      <c r="K203" s="215" t="s">
        <v>278</v>
      </c>
      <c r="L203" s="45"/>
      <c r="M203" s="220" t="s">
        <v>19</v>
      </c>
      <c r="N203" s="221" t="s">
        <v>40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144</v>
      </c>
      <c r="AT203" s="224" t="s">
        <v>139</v>
      </c>
      <c r="AU203" s="224" t="s">
        <v>76</v>
      </c>
      <c r="AY203" s="18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76</v>
      </c>
      <c r="BK203" s="225">
        <f>ROUND(I203*H203,2)</f>
        <v>0</v>
      </c>
      <c r="BL203" s="18" t="s">
        <v>144</v>
      </c>
      <c r="BM203" s="224" t="s">
        <v>995</v>
      </c>
    </row>
    <row r="204" s="2" customFormat="1">
      <c r="A204" s="39"/>
      <c r="B204" s="40"/>
      <c r="C204" s="41"/>
      <c r="D204" s="226" t="s">
        <v>146</v>
      </c>
      <c r="E204" s="41"/>
      <c r="F204" s="227" t="s">
        <v>435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76</v>
      </c>
    </row>
    <row r="205" s="2" customFormat="1">
      <c r="A205" s="39"/>
      <c r="B205" s="40"/>
      <c r="C205" s="41"/>
      <c r="D205" s="277" t="s">
        <v>281</v>
      </c>
      <c r="E205" s="41"/>
      <c r="F205" s="278" t="s">
        <v>436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281</v>
      </c>
      <c r="AU205" s="18" t="s">
        <v>76</v>
      </c>
    </row>
    <row r="206" s="13" customFormat="1">
      <c r="A206" s="13"/>
      <c r="B206" s="232"/>
      <c r="C206" s="233"/>
      <c r="D206" s="226" t="s">
        <v>155</v>
      </c>
      <c r="E206" s="234" t="s">
        <v>19</v>
      </c>
      <c r="F206" s="235" t="s">
        <v>996</v>
      </c>
      <c r="G206" s="233"/>
      <c r="H206" s="236">
        <v>4.9299999999999997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155</v>
      </c>
      <c r="AU206" s="242" t="s">
        <v>76</v>
      </c>
      <c r="AV206" s="13" t="s">
        <v>78</v>
      </c>
      <c r="AW206" s="13" t="s">
        <v>31</v>
      </c>
      <c r="AX206" s="13" t="s">
        <v>69</v>
      </c>
      <c r="AY206" s="242" t="s">
        <v>136</v>
      </c>
    </row>
    <row r="207" s="15" customFormat="1">
      <c r="A207" s="15"/>
      <c r="B207" s="264"/>
      <c r="C207" s="265"/>
      <c r="D207" s="226" t="s">
        <v>155</v>
      </c>
      <c r="E207" s="266" t="s">
        <v>19</v>
      </c>
      <c r="F207" s="267" t="s">
        <v>437</v>
      </c>
      <c r="G207" s="265"/>
      <c r="H207" s="266" t="s">
        <v>19</v>
      </c>
      <c r="I207" s="268"/>
      <c r="J207" s="265"/>
      <c r="K207" s="265"/>
      <c r="L207" s="269"/>
      <c r="M207" s="270"/>
      <c r="N207" s="271"/>
      <c r="O207" s="271"/>
      <c r="P207" s="271"/>
      <c r="Q207" s="271"/>
      <c r="R207" s="271"/>
      <c r="S207" s="271"/>
      <c r="T207" s="27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3" t="s">
        <v>155</v>
      </c>
      <c r="AU207" s="273" t="s">
        <v>76</v>
      </c>
      <c r="AV207" s="15" t="s">
        <v>76</v>
      </c>
      <c r="AW207" s="15" t="s">
        <v>31</v>
      </c>
      <c r="AX207" s="15" t="s">
        <v>69</v>
      </c>
      <c r="AY207" s="273" t="s">
        <v>136</v>
      </c>
    </row>
    <row r="208" s="13" customFormat="1">
      <c r="A208" s="13"/>
      <c r="B208" s="232"/>
      <c r="C208" s="233"/>
      <c r="D208" s="226" t="s">
        <v>155</v>
      </c>
      <c r="E208" s="234" t="s">
        <v>19</v>
      </c>
      <c r="F208" s="235" t="s">
        <v>997</v>
      </c>
      <c r="G208" s="233"/>
      <c r="H208" s="236">
        <v>0.35999999999999999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155</v>
      </c>
      <c r="AU208" s="242" t="s">
        <v>76</v>
      </c>
      <c r="AV208" s="13" t="s">
        <v>78</v>
      </c>
      <c r="AW208" s="13" t="s">
        <v>31</v>
      </c>
      <c r="AX208" s="13" t="s">
        <v>69</v>
      </c>
      <c r="AY208" s="242" t="s">
        <v>136</v>
      </c>
    </row>
    <row r="209" s="13" customFormat="1">
      <c r="A209" s="13"/>
      <c r="B209" s="232"/>
      <c r="C209" s="233"/>
      <c r="D209" s="226" t="s">
        <v>155</v>
      </c>
      <c r="E209" s="234" t="s">
        <v>19</v>
      </c>
      <c r="F209" s="235" t="s">
        <v>998</v>
      </c>
      <c r="G209" s="233"/>
      <c r="H209" s="236">
        <v>2.3999999999999999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155</v>
      </c>
      <c r="AU209" s="242" t="s">
        <v>76</v>
      </c>
      <c r="AV209" s="13" t="s">
        <v>78</v>
      </c>
      <c r="AW209" s="13" t="s">
        <v>31</v>
      </c>
      <c r="AX209" s="13" t="s">
        <v>69</v>
      </c>
      <c r="AY209" s="242" t="s">
        <v>136</v>
      </c>
    </row>
    <row r="210" s="14" customFormat="1">
      <c r="A210" s="14"/>
      <c r="B210" s="243"/>
      <c r="C210" s="244"/>
      <c r="D210" s="226" t="s">
        <v>155</v>
      </c>
      <c r="E210" s="245" t="s">
        <v>19</v>
      </c>
      <c r="F210" s="246" t="s">
        <v>157</v>
      </c>
      <c r="G210" s="244"/>
      <c r="H210" s="247">
        <v>7.6899999999999995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155</v>
      </c>
      <c r="AU210" s="253" t="s">
        <v>76</v>
      </c>
      <c r="AV210" s="14" t="s">
        <v>144</v>
      </c>
      <c r="AW210" s="14" t="s">
        <v>31</v>
      </c>
      <c r="AX210" s="14" t="s">
        <v>76</v>
      </c>
      <c r="AY210" s="253" t="s">
        <v>136</v>
      </c>
    </row>
    <row r="211" s="12" customFormat="1" ht="22.8" customHeight="1">
      <c r="A211" s="12"/>
      <c r="B211" s="197"/>
      <c r="C211" s="198"/>
      <c r="D211" s="199" t="s">
        <v>68</v>
      </c>
      <c r="E211" s="211" t="s">
        <v>158</v>
      </c>
      <c r="F211" s="211" t="s">
        <v>440</v>
      </c>
      <c r="G211" s="198"/>
      <c r="H211" s="198"/>
      <c r="I211" s="201"/>
      <c r="J211" s="212">
        <f>BK211</f>
        <v>0</v>
      </c>
      <c r="K211" s="198"/>
      <c r="L211" s="203"/>
      <c r="M211" s="204"/>
      <c r="N211" s="205"/>
      <c r="O211" s="205"/>
      <c r="P211" s="206">
        <f>SUM(P212:P245)</f>
        <v>0</v>
      </c>
      <c r="Q211" s="205"/>
      <c r="R211" s="206">
        <f>SUM(R212:R245)</f>
        <v>16.070904108480001</v>
      </c>
      <c r="S211" s="205"/>
      <c r="T211" s="207">
        <f>SUM(T212:T245)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76</v>
      </c>
      <c r="AT211" s="209" t="s">
        <v>68</v>
      </c>
      <c r="AU211" s="209" t="s">
        <v>76</v>
      </c>
      <c r="AY211" s="208" t="s">
        <v>136</v>
      </c>
      <c r="BK211" s="210">
        <f>SUM(BK212:BK245)</f>
        <v>0</v>
      </c>
    </row>
    <row r="212" s="2" customFormat="1" ht="16.5" customHeight="1">
      <c r="A212" s="39"/>
      <c r="B212" s="40"/>
      <c r="C212" s="213" t="s">
        <v>431</v>
      </c>
      <c r="D212" s="213" t="s">
        <v>139</v>
      </c>
      <c r="E212" s="214" t="s">
        <v>999</v>
      </c>
      <c r="F212" s="215" t="s">
        <v>1000</v>
      </c>
      <c r="G212" s="216" t="s">
        <v>277</v>
      </c>
      <c r="H212" s="217">
        <v>2.3999999999999999</v>
      </c>
      <c r="I212" s="218"/>
      <c r="J212" s="219">
        <f>ROUND(I212*H212,2)</f>
        <v>0</v>
      </c>
      <c r="K212" s="215" t="s">
        <v>278</v>
      </c>
      <c r="L212" s="45"/>
      <c r="M212" s="220" t="s">
        <v>19</v>
      </c>
      <c r="N212" s="221" t="s">
        <v>40</v>
      </c>
      <c r="O212" s="85"/>
      <c r="P212" s="222">
        <f>O212*H212</f>
        <v>0</v>
      </c>
      <c r="Q212" s="222">
        <v>0.041744200000000002</v>
      </c>
      <c r="R212" s="222">
        <f>Q212*H212</f>
        <v>0.10018608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144</v>
      </c>
      <c r="AT212" s="224" t="s">
        <v>139</v>
      </c>
      <c r="AU212" s="224" t="s">
        <v>78</v>
      </c>
      <c r="AY212" s="18" t="s">
        <v>136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76</v>
      </c>
      <c r="BK212" s="225">
        <f>ROUND(I212*H212,2)</f>
        <v>0</v>
      </c>
      <c r="BL212" s="18" t="s">
        <v>144</v>
      </c>
      <c r="BM212" s="224" t="s">
        <v>1001</v>
      </c>
    </row>
    <row r="213" s="2" customFormat="1">
      <c r="A213" s="39"/>
      <c r="B213" s="40"/>
      <c r="C213" s="41"/>
      <c r="D213" s="226" t="s">
        <v>146</v>
      </c>
      <c r="E213" s="41"/>
      <c r="F213" s="227" t="s">
        <v>1002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78</v>
      </c>
    </row>
    <row r="214" s="2" customFormat="1">
      <c r="A214" s="39"/>
      <c r="B214" s="40"/>
      <c r="C214" s="41"/>
      <c r="D214" s="277" t="s">
        <v>281</v>
      </c>
      <c r="E214" s="41"/>
      <c r="F214" s="278" t="s">
        <v>1003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281</v>
      </c>
      <c r="AU214" s="18" t="s">
        <v>78</v>
      </c>
    </row>
    <row r="215" s="13" customFormat="1">
      <c r="A215" s="13"/>
      <c r="B215" s="232"/>
      <c r="C215" s="233"/>
      <c r="D215" s="226" t="s">
        <v>155</v>
      </c>
      <c r="E215" s="234" t="s">
        <v>19</v>
      </c>
      <c r="F215" s="235" t="s">
        <v>1004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155</v>
      </c>
      <c r="AU215" s="242" t="s">
        <v>78</v>
      </c>
      <c r="AV215" s="13" t="s">
        <v>78</v>
      </c>
      <c r="AW215" s="13" t="s">
        <v>31</v>
      </c>
      <c r="AX215" s="13" t="s">
        <v>76</v>
      </c>
      <c r="AY215" s="242" t="s">
        <v>136</v>
      </c>
    </row>
    <row r="216" s="2" customFormat="1" ht="16.5" customHeight="1">
      <c r="A216" s="39"/>
      <c r="B216" s="40"/>
      <c r="C216" s="213" t="s">
        <v>441</v>
      </c>
      <c r="D216" s="213" t="s">
        <v>139</v>
      </c>
      <c r="E216" s="214" t="s">
        <v>1005</v>
      </c>
      <c r="F216" s="215" t="s">
        <v>1006</v>
      </c>
      <c r="G216" s="216" t="s">
        <v>277</v>
      </c>
      <c r="H216" s="217">
        <v>2.3999999999999999</v>
      </c>
      <c r="I216" s="218"/>
      <c r="J216" s="219">
        <f>ROUND(I216*H216,2)</f>
        <v>0</v>
      </c>
      <c r="K216" s="215" t="s">
        <v>278</v>
      </c>
      <c r="L216" s="45"/>
      <c r="M216" s="220" t="s">
        <v>19</v>
      </c>
      <c r="N216" s="221" t="s">
        <v>40</v>
      </c>
      <c r="O216" s="85"/>
      <c r="P216" s="222">
        <f>O216*H216</f>
        <v>0</v>
      </c>
      <c r="Q216" s="222">
        <v>1.5E-05</v>
      </c>
      <c r="R216" s="222">
        <f>Q216*H216</f>
        <v>3.6000000000000001E-05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144</v>
      </c>
      <c r="AT216" s="224" t="s">
        <v>139</v>
      </c>
      <c r="AU216" s="224" t="s">
        <v>78</v>
      </c>
      <c r="AY216" s="18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76</v>
      </c>
      <c r="BK216" s="225">
        <f>ROUND(I216*H216,2)</f>
        <v>0</v>
      </c>
      <c r="BL216" s="18" t="s">
        <v>144</v>
      </c>
      <c r="BM216" s="224" t="s">
        <v>1007</v>
      </c>
    </row>
    <row r="217" s="2" customFormat="1">
      <c r="A217" s="39"/>
      <c r="B217" s="40"/>
      <c r="C217" s="41"/>
      <c r="D217" s="226" t="s">
        <v>146</v>
      </c>
      <c r="E217" s="41"/>
      <c r="F217" s="227" t="s">
        <v>1008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78</v>
      </c>
    </row>
    <row r="218" s="2" customFormat="1">
      <c r="A218" s="39"/>
      <c r="B218" s="40"/>
      <c r="C218" s="41"/>
      <c r="D218" s="277" t="s">
        <v>281</v>
      </c>
      <c r="E218" s="41"/>
      <c r="F218" s="278" t="s">
        <v>1009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281</v>
      </c>
      <c r="AU218" s="18" t="s">
        <v>78</v>
      </c>
    </row>
    <row r="219" s="13" customFormat="1">
      <c r="A219" s="13"/>
      <c r="B219" s="232"/>
      <c r="C219" s="233"/>
      <c r="D219" s="226" t="s">
        <v>155</v>
      </c>
      <c r="E219" s="234" t="s">
        <v>19</v>
      </c>
      <c r="F219" s="235" t="s">
        <v>1010</v>
      </c>
      <c r="G219" s="233"/>
      <c r="H219" s="236">
        <v>2.3999999999999999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155</v>
      </c>
      <c r="AU219" s="242" t="s">
        <v>78</v>
      </c>
      <c r="AV219" s="13" t="s">
        <v>78</v>
      </c>
      <c r="AW219" s="13" t="s">
        <v>31</v>
      </c>
      <c r="AX219" s="13" t="s">
        <v>76</v>
      </c>
      <c r="AY219" s="242" t="s">
        <v>136</v>
      </c>
    </row>
    <row r="220" s="2" customFormat="1" ht="16.5" customHeight="1">
      <c r="A220" s="39"/>
      <c r="B220" s="40"/>
      <c r="C220" s="213" t="s">
        <v>448</v>
      </c>
      <c r="D220" s="213" t="s">
        <v>139</v>
      </c>
      <c r="E220" s="214" t="s">
        <v>442</v>
      </c>
      <c r="F220" s="215" t="s">
        <v>443</v>
      </c>
      <c r="G220" s="216" t="s">
        <v>150</v>
      </c>
      <c r="H220" s="217">
        <v>5.8300000000000001</v>
      </c>
      <c r="I220" s="218"/>
      <c r="J220" s="219">
        <f>ROUND(I220*H220,2)</f>
        <v>0</v>
      </c>
      <c r="K220" s="215" t="s">
        <v>278</v>
      </c>
      <c r="L220" s="45"/>
      <c r="M220" s="220" t="s">
        <v>19</v>
      </c>
      <c r="N220" s="221" t="s">
        <v>40</v>
      </c>
      <c r="O220" s="85"/>
      <c r="P220" s="222">
        <f>O220*H220</f>
        <v>0</v>
      </c>
      <c r="Q220" s="222">
        <v>2.501876996</v>
      </c>
      <c r="R220" s="222">
        <f>Q220*H220</f>
        <v>14.58594288668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144</v>
      </c>
      <c r="AT220" s="224" t="s">
        <v>139</v>
      </c>
      <c r="AU220" s="224" t="s">
        <v>78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76</v>
      </c>
      <c r="BK220" s="225">
        <f>ROUND(I220*H220,2)</f>
        <v>0</v>
      </c>
      <c r="BL220" s="18" t="s">
        <v>144</v>
      </c>
      <c r="BM220" s="224" t="s">
        <v>1011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445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78</v>
      </c>
    </row>
    <row r="222" s="2" customFormat="1">
      <c r="A222" s="39"/>
      <c r="B222" s="40"/>
      <c r="C222" s="41"/>
      <c r="D222" s="277" t="s">
        <v>281</v>
      </c>
      <c r="E222" s="41"/>
      <c r="F222" s="278" t="s">
        <v>446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281</v>
      </c>
      <c r="AU222" s="18" t="s">
        <v>78</v>
      </c>
    </row>
    <row r="223" s="13" customFormat="1">
      <c r="A223" s="13"/>
      <c r="B223" s="232"/>
      <c r="C223" s="233"/>
      <c r="D223" s="226" t="s">
        <v>155</v>
      </c>
      <c r="E223" s="234" t="s">
        <v>19</v>
      </c>
      <c r="F223" s="235" t="s">
        <v>1012</v>
      </c>
      <c r="G223" s="233"/>
      <c r="H223" s="236">
        <v>5.8300000000000001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155</v>
      </c>
      <c r="AU223" s="242" t="s">
        <v>78</v>
      </c>
      <c r="AV223" s="13" t="s">
        <v>78</v>
      </c>
      <c r="AW223" s="13" t="s">
        <v>31</v>
      </c>
      <c r="AX223" s="13" t="s">
        <v>76</v>
      </c>
      <c r="AY223" s="242" t="s">
        <v>136</v>
      </c>
    </row>
    <row r="224" s="2" customFormat="1" ht="16.5" customHeight="1">
      <c r="A224" s="39"/>
      <c r="B224" s="40"/>
      <c r="C224" s="213" t="s">
        <v>456</v>
      </c>
      <c r="D224" s="213" t="s">
        <v>139</v>
      </c>
      <c r="E224" s="214" t="s">
        <v>449</v>
      </c>
      <c r="F224" s="215" t="s">
        <v>450</v>
      </c>
      <c r="G224" s="216" t="s">
        <v>277</v>
      </c>
      <c r="H224" s="217">
        <v>19.193999999999999</v>
      </c>
      <c r="I224" s="218"/>
      <c r="J224" s="219">
        <f>ROUND(I224*H224,2)</f>
        <v>0</v>
      </c>
      <c r="K224" s="215" t="s">
        <v>278</v>
      </c>
      <c r="L224" s="45"/>
      <c r="M224" s="220" t="s">
        <v>19</v>
      </c>
      <c r="N224" s="221" t="s">
        <v>40</v>
      </c>
      <c r="O224" s="85"/>
      <c r="P224" s="222">
        <f>O224*H224</f>
        <v>0</v>
      </c>
      <c r="Q224" s="222">
        <v>0.0027469</v>
      </c>
      <c r="R224" s="222">
        <f>Q224*H224</f>
        <v>0.052723998599999995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144</v>
      </c>
      <c r="AT224" s="224" t="s">
        <v>139</v>
      </c>
      <c r="AU224" s="224" t="s">
        <v>78</v>
      </c>
      <c r="AY224" s="18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76</v>
      </c>
      <c r="BK224" s="225">
        <f>ROUND(I224*H224,2)</f>
        <v>0</v>
      </c>
      <c r="BL224" s="18" t="s">
        <v>144</v>
      </c>
      <c r="BM224" s="224" t="s">
        <v>1013</v>
      </c>
    </row>
    <row r="225" s="2" customFormat="1">
      <c r="A225" s="39"/>
      <c r="B225" s="40"/>
      <c r="C225" s="41"/>
      <c r="D225" s="226" t="s">
        <v>146</v>
      </c>
      <c r="E225" s="41"/>
      <c r="F225" s="227" t="s">
        <v>452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78</v>
      </c>
    </row>
    <row r="226" s="2" customFormat="1">
      <c r="A226" s="39"/>
      <c r="B226" s="40"/>
      <c r="C226" s="41"/>
      <c r="D226" s="277" t="s">
        <v>281</v>
      </c>
      <c r="E226" s="41"/>
      <c r="F226" s="278" t="s">
        <v>453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281</v>
      </c>
      <c r="AU226" s="18" t="s">
        <v>78</v>
      </c>
    </row>
    <row r="227" s="13" customFormat="1">
      <c r="A227" s="13"/>
      <c r="B227" s="232"/>
      <c r="C227" s="233"/>
      <c r="D227" s="226" t="s">
        <v>155</v>
      </c>
      <c r="E227" s="234" t="s">
        <v>19</v>
      </c>
      <c r="F227" s="235" t="s">
        <v>801</v>
      </c>
      <c r="G227" s="233"/>
      <c r="H227" s="236">
        <v>4.2000000000000002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155</v>
      </c>
      <c r="AU227" s="242" t="s">
        <v>78</v>
      </c>
      <c r="AV227" s="13" t="s">
        <v>78</v>
      </c>
      <c r="AW227" s="13" t="s">
        <v>31</v>
      </c>
      <c r="AX227" s="13" t="s">
        <v>69</v>
      </c>
      <c r="AY227" s="242" t="s">
        <v>136</v>
      </c>
    </row>
    <row r="228" s="13" customFormat="1">
      <c r="A228" s="13"/>
      <c r="B228" s="232"/>
      <c r="C228" s="233"/>
      <c r="D228" s="226" t="s">
        <v>155</v>
      </c>
      <c r="E228" s="234" t="s">
        <v>19</v>
      </c>
      <c r="F228" s="235" t="s">
        <v>1014</v>
      </c>
      <c r="G228" s="233"/>
      <c r="H228" s="236">
        <v>14.994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155</v>
      </c>
      <c r="AU228" s="242" t="s">
        <v>78</v>
      </c>
      <c r="AV228" s="13" t="s">
        <v>78</v>
      </c>
      <c r="AW228" s="13" t="s">
        <v>31</v>
      </c>
      <c r="AX228" s="13" t="s">
        <v>69</v>
      </c>
      <c r="AY228" s="242" t="s">
        <v>136</v>
      </c>
    </row>
    <row r="229" s="14" customFormat="1">
      <c r="A229" s="14"/>
      <c r="B229" s="243"/>
      <c r="C229" s="244"/>
      <c r="D229" s="226" t="s">
        <v>155</v>
      </c>
      <c r="E229" s="245" t="s">
        <v>19</v>
      </c>
      <c r="F229" s="246" t="s">
        <v>157</v>
      </c>
      <c r="G229" s="244"/>
      <c r="H229" s="247">
        <v>19.193999999999999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155</v>
      </c>
      <c r="AU229" s="253" t="s">
        <v>78</v>
      </c>
      <c r="AV229" s="14" t="s">
        <v>144</v>
      </c>
      <c r="AW229" s="14" t="s">
        <v>31</v>
      </c>
      <c r="AX229" s="14" t="s">
        <v>76</v>
      </c>
      <c r="AY229" s="253" t="s">
        <v>136</v>
      </c>
    </row>
    <row r="230" s="2" customFormat="1" ht="16.5" customHeight="1">
      <c r="A230" s="39"/>
      <c r="B230" s="40"/>
      <c r="C230" s="213" t="s">
        <v>283</v>
      </c>
      <c r="D230" s="213" t="s">
        <v>139</v>
      </c>
      <c r="E230" s="214" t="s">
        <v>457</v>
      </c>
      <c r="F230" s="215" t="s">
        <v>458</v>
      </c>
      <c r="G230" s="216" t="s">
        <v>277</v>
      </c>
      <c r="H230" s="217">
        <v>19.193999999999999</v>
      </c>
      <c r="I230" s="218"/>
      <c r="J230" s="219">
        <f>ROUND(I230*H230,2)</f>
        <v>0</v>
      </c>
      <c r="K230" s="215" t="s">
        <v>278</v>
      </c>
      <c r="L230" s="45"/>
      <c r="M230" s="220" t="s">
        <v>19</v>
      </c>
      <c r="N230" s="221" t="s">
        <v>40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144</v>
      </c>
      <c r="AT230" s="224" t="s">
        <v>139</v>
      </c>
      <c r="AU230" s="224" t="s">
        <v>78</v>
      </c>
      <c r="AY230" s="18" t="s">
        <v>136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76</v>
      </c>
      <c r="BK230" s="225">
        <f>ROUND(I230*H230,2)</f>
        <v>0</v>
      </c>
      <c r="BL230" s="18" t="s">
        <v>144</v>
      </c>
      <c r="BM230" s="224" t="s">
        <v>1015</v>
      </c>
    </row>
    <row r="231" s="2" customFormat="1">
      <c r="A231" s="39"/>
      <c r="B231" s="40"/>
      <c r="C231" s="41"/>
      <c r="D231" s="226" t="s">
        <v>146</v>
      </c>
      <c r="E231" s="41"/>
      <c r="F231" s="227" t="s">
        <v>460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78</v>
      </c>
    </row>
    <row r="232" s="2" customFormat="1">
      <c r="A232" s="39"/>
      <c r="B232" s="40"/>
      <c r="C232" s="41"/>
      <c r="D232" s="277" t="s">
        <v>281</v>
      </c>
      <c r="E232" s="41"/>
      <c r="F232" s="278" t="s">
        <v>461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281</v>
      </c>
      <c r="AU232" s="18" t="s">
        <v>78</v>
      </c>
    </row>
    <row r="233" s="13" customFormat="1">
      <c r="A233" s="13"/>
      <c r="B233" s="232"/>
      <c r="C233" s="233"/>
      <c r="D233" s="226" t="s">
        <v>155</v>
      </c>
      <c r="E233" s="234" t="s">
        <v>19</v>
      </c>
      <c r="F233" s="235" t="s">
        <v>801</v>
      </c>
      <c r="G233" s="233"/>
      <c r="H233" s="236">
        <v>4.2000000000000002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155</v>
      </c>
      <c r="AU233" s="242" t="s">
        <v>78</v>
      </c>
      <c r="AV233" s="13" t="s">
        <v>78</v>
      </c>
      <c r="AW233" s="13" t="s">
        <v>31</v>
      </c>
      <c r="AX233" s="13" t="s">
        <v>69</v>
      </c>
      <c r="AY233" s="242" t="s">
        <v>136</v>
      </c>
    </row>
    <row r="234" s="13" customFormat="1">
      <c r="A234" s="13"/>
      <c r="B234" s="232"/>
      <c r="C234" s="233"/>
      <c r="D234" s="226" t="s">
        <v>155</v>
      </c>
      <c r="E234" s="234" t="s">
        <v>19</v>
      </c>
      <c r="F234" s="235" t="s">
        <v>1014</v>
      </c>
      <c r="G234" s="233"/>
      <c r="H234" s="236">
        <v>14.994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155</v>
      </c>
      <c r="AU234" s="242" t="s">
        <v>78</v>
      </c>
      <c r="AV234" s="13" t="s">
        <v>78</v>
      </c>
      <c r="AW234" s="13" t="s">
        <v>31</v>
      </c>
      <c r="AX234" s="13" t="s">
        <v>69</v>
      </c>
      <c r="AY234" s="242" t="s">
        <v>136</v>
      </c>
    </row>
    <row r="235" s="14" customFormat="1">
      <c r="A235" s="14"/>
      <c r="B235" s="243"/>
      <c r="C235" s="244"/>
      <c r="D235" s="226" t="s">
        <v>155</v>
      </c>
      <c r="E235" s="245" t="s">
        <v>19</v>
      </c>
      <c r="F235" s="246" t="s">
        <v>157</v>
      </c>
      <c r="G235" s="244"/>
      <c r="H235" s="247">
        <v>19.193999999999999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155</v>
      </c>
      <c r="AU235" s="253" t="s">
        <v>78</v>
      </c>
      <c r="AV235" s="14" t="s">
        <v>144</v>
      </c>
      <c r="AW235" s="14" t="s">
        <v>31</v>
      </c>
      <c r="AX235" s="14" t="s">
        <v>76</v>
      </c>
      <c r="AY235" s="253" t="s">
        <v>136</v>
      </c>
    </row>
    <row r="236" s="2" customFormat="1" ht="16.5" customHeight="1">
      <c r="A236" s="39"/>
      <c r="B236" s="40"/>
      <c r="C236" s="213" t="s">
        <v>469</v>
      </c>
      <c r="D236" s="213" t="s">
        <v>139</v>
      </c>
      <c r="E236" s="214" t="s">
        <v>462</v>
      </c>
      <c r="F236" s="215" t="s">
        <v>463</v>
      </c>
      <c r="G236" s="216" t="s">
        <v>221</v>
      </c>
      <c r="H236" s="217">
        <v>0.17199999999999999</v>
      </c>
      <c r="I236" s="218"/>
      <c r="J236" s="219">
        <f>ROUND(I236*H236,2)</f>
        <v>0</v>
      </c>
      <c r="K236" s="215" t="s">
        <v>278</v>
      </c>
      <c r="L236" s="45"/>
      <c r="M236" s="220" t="s">
        <v>19</v>
      </c>
      <c r="N236" s="221" t="s">
        <v>40</v>
      </c>
      <c r="O236" s="85"/>
      <c r="P236" s="222">
        <f>O236*H236</f>
        <v>0</v>
      </c>
      <c r="Q236" s="222">
        <v>1.0463206000000001</v>
      </c>
      <c r="R236" s="222">
        <f>Q236*H236</f>
        <v>0.17996714319999999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144</v>
      </c>
      <c r="AT236" s="224" t="s">
        <v>139</v>
      </c>
      <c r="AU236" s="224" t="s">
        <v>78</v>
      </c>
      <c r="AY236" s="18" t="s">
        <v>136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76</v>
      </c>
      <c r="BK236" s="225">
        <f>ROUND(I236*H236,2)</f>
        <v>0</v>
      </c>
      <c r="BL236" s="18" t="s">
        <v>144</v>
      </c>
      <c r="BM236" s="224" t="s">
        <v>1016</v>
      </c>
    </row>
    <row r="237" s="2" customFormat="1">
      <c r="A237" s="39"/>
      <c r="B237" s="40"/>
      <c r="C237" s="41"/>
      <c r="D237" s="226" t="s">
        <v>146</v>
      </c>
      <c r="E237" s="41"/>
      <c r="F237" s="227" t="s">
        <v>465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146</v>
      </c>
      <c r="AU237" s="18" t="s">
        <v>78</v>
      </c>
    </row>
    <row r="238" s="2" customFormat="1">
      <c r="A238" s="39"/>
      <c r="B238" s="40"/>
      <c r="C238" s="41"/>
      <c r="D238" s="277" t="s">
        <v>281</v>
      </c>
      <c r="E238" s="41"/>
      <c r="F238" s="278" t="s">
        <v>466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281</v>
      </c>
      <c r="AU238" s="18" t="s">
        <v>78</v>
      </c>
    </row>
    <row r="239" s="13" customFormat="1">
      <c r="A239" s="13"/>
      <c r="B239" s="232"/>
      <c r="C239" s="233"/>
      <c r="D239" s="226" t="s">
        <v>155</v>
      </c>
      <c r="E239" s="234" t="s">
        <v>19</v>
      </c>
      <c r="F239" s="235" t="s">
        <v>1017</v>
      </c>
      <c r="G239" s="233"/>
      <c r="H239" s="236">
        <v>0.072999999999999995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155</v>
      </c>
      <c r="AU239" s="242" t="s">
        <v>78</v>
      </c>
      <c r="AV239" s="13" t="s">
        <v>78</v>
      </c>
      <c r="AW239" s="13" t="s">
        <v>31</v>
      </c>
      <c r="AX239" s="13" t="s">
        <v>69</v>
      </c>
      <c r="AY239" s="242" t="s">
        <v>136</v>
      </c>
    </row>
    <row r="240" s="13" customFormat="1">
      <c r="A240" s="13"/>
      <c r="B240" s="232"/>
      <c r="C240" s="233"/>
      <c r="D240" s="226" t="s">
        <v>155</v>
      </c>
      <c r="E240" s="234" t="s">
        <v>19</v>
      </c>
      <c r="F240" s="235" t="s">
        <v>1018</v>
      </c>
      <c r="G240" s="233"/>
      <c r="H240" s="236">
        <v>0.099000000000000005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155</v>
      </c>
      <c r="AU240" s="242" t="s">
        <v>78</v>
      </c>
      <c r="AV240" s="13" t="s">
        <v>78</v>
      </c>
      <c r="AW240" s="13" t="s">
        <v>31</v>
      </c>
      <c r="AX240" s="13" t="s">
        <v>69</v>
      </c>
      <c r="AY240" s="242" t="s">
        <v>136</v>
      </c>
    </row>
    <row r="241" s="14" customFormat="1">
      <c r="A241" s="14"/>
      <c r="B241" s="243"/>
      <c r="C241" s="244"/>
      <c r="D241" s="226" t="s">
        <v>155</v>
      </c>
      <c r="E241" s="245" t="s">
        <v>19</v>
      </c>
      <c r="F241" s="246" t="s">
        <v>157</v>
      </c>
      <c r="G241" s="244"/>
      <c r="H241" s="247">
        <v>0.17199999999999999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155</v>
      </c>
      <c r="AU241" s="253" t="s">
        <v>78</v>
      </c>
      <c r="AV241" s="14" t="s">
        <v>144</v>
      </c>
      <c r="AW241" s="14" t="s">
        <v>31</v>
      </c>
      <c r="AX241" s="14" t="s">
        <v>76</v>
      </c>
      <c r="AY241" s="253" t="s">
        <v>136</v>
      </c>
    </row>
    <row r="242" s="2" customFormat="1" ht="16.5" customHeight="1">
      <c r="A242" s="39"/>
      <c r="B242" s="40"/>
      <c r="C242" s="213" t="s">
        <v>477</v>
      </c>
      <c r="D242" s="213" t="s">
        <v>139</v>
      </c>
      <c r="E242" s="214" t="s">
        <v>470</v>
      </c>
      <c r="F242" s="215" t="s">
        <v>471</v>
      </c>
      <c r="G242" s="216" t="s">
        <v>182</v>
      </c>
      <c r="H242" s="217">
        <v>8</v>
      </c>
      <c r="I242" s="218"/>
      <c r="J242" s="219">
        <f>ROUND(I242*H242,2)</f>
        <v>0</v>
      </c>
      <c r="K242" s="215" t="s">
        <v>278</v>
      </c>
      <c r="L242" s="45"/>
      <c r="M242" s="220" t="s">
        <v>19</v>
      </c>
      <c r="N242" s="221" t="s">
        <v>40</v>
      </c>
      <c r="O242" s="85"/>
      <c r="P242" s="222">
        <f>O242*H242</f>
        <v>0</v>
      </c>
      <c r="Q242" s="222">
        <v>0.144006</v>
      </c>
      <c r="R242" s="222">
        <f>Q242*H242</f>
        <v>1.152048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144</v>
      </c>
      <c r="AT242" s="224" t="s">
        <v>139</v>
      </c>
      <c r="AU242" s="224" t="s">
        <v>78</v>
      </c>
      <c r="AY242" s="18" t="s">
        <v>136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76</v>
      </c>
      <c r="BK242" s="225">
        <f>ROUND(I242*H242,2)</f>
        <v>0</v>
      </c>
      <c r="BL242" s="18" t="s">
        <v>144</v>
      </c>
      <c r="BM242" s="224" t="s">
        <v>1019</v>
      </c>
    </row>
    <row r="243" s="2" customFormat="1">
      <c r="A243" s="39"/>
      <c r="B243" s="40"/>
      <c r="C243" s="41"/>
      <c r="D243" s="226" t="s">
        <v>146</v>
      </c>
      <c r="E243" s="41"/>
      <c r="F243" s="227" t="s">
        <v>473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78</v>
      </c>
    </row>
    <row r="244" s="2" customFormat="1">
      <c r="A244" s="39"/>
      <c r="B244" s="40"/>
      <c r="C244" s="41"/>
      <c r="D244" s="277" t="s">
        <v>281</v>
      </c>
      <c r="E244" s="41"/>
      <c r="F244" s="278" t="s">
        <v>474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281</v>
      </c>
      <c r="AU244" s="18" t="s">
        <v>78</v>
      </c>
    </row>
    <row r="245" s="13" customFormat="1">
      <c r="A245" s="13"/>
      <c r="B245" s="232"/>
      <c r="C245" s="233"/>
      <c r="D245" s="226" t="s">
        <v>155</v>
      </c>
      <c r="E245" s="234" t="s">
        <v>19</v>
      </c>
      <c r="F245" s="235" t="s">
        <v>809</v>
      </c>
      <c r="G245" s="233"/>
      <c r="H245" s="236">
        <v>8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155</v>
      </c>
      <c r="AU245" s="242" t="s">
        <v>78</v>
      </c>
      <c r="AV245" s="13" t="s">
        <v>78</v>
      </c>
      <c r="AW245" s="13" t="s">
        <v>31</v>
      </c>
      <c r="AX245" s="13" t="s">
        <v>76</v>
      </c>
      <c r="AY245" s="242" t="s">
        <v>136</v>
      </c>
    </row>
    <row r="246" s="12" customFormat="1" ht="25.92" customHeight="1">
      <c r="A246" s="12"/>
      <c r="B246" s="197"/>
      <c r="C246" s="198"/>
      <c r="D246" s="199" t="s">
        <v>68</v>
      </c>
      <c r="E246" s="200" t="s">
        <v>144</v>
      </c>
      <c r="F246" s="200" t="s">
        <v>476</v>
      </c>
      <c r="G246" s="198"/>
      <c r="H246" s="198"/>
      <c r="I246" s="201"/>
      <c r="J246" s="202">
        <f>BK246</f>
        <v>0</v>
      </c>
      <c r="K246" s="198"/>
      <c r="L246" s="203"/>
      <c r="M246" s="204"/>
      <c r="N246" s="205"/>
      <c r="O246" s="205"/>
      <c r="P246" s="206">
        <f>SUM(P247:P256)</f>
        <v>0</v>
      </c>
      <c r="Q246" s="205"/>
      <c r="R246" s="206">
        <f>SUM(R247:R256)</f>
        <v>40.809700425000003</v>
      </c>
      <c r="S246" s="205"/>
      <c r="T246" s="207">
        <f>SUM(T247:T256)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8" t="s">
        <v>76</v>
      </c>
      <c r="AT246" s="209" t="s">
        <v>68</v>
      </c>
      <c r="AU246" s="209" t="s">
        <v>69</v>
      </c>
      <c r="AY246" s="208" t="s">
        <v>136</v>
      </c>
      <c r="BK246" s="210">
        <f>SUM(BK247:BK256)</f>
        <v>0</v>
      </c>
    </row>
    <row r="247" s="2" customFormat="1" ht="16.5" customHeight="1">
      <c r="A247" s="39"/>
      <c r="B247" s="40"/>
      <c r="C247" s="213" t="s">
        <v>484</v>
      </c>
      <c r="D247" s="213" t="s">
        <v>139</v>
      </c>
      <c r="E247" s="214" t="s">
        <v>478</v>
      </c>
      <c r="F247" s="215" t="s">
        <v>479</v>
      </c>
      <c r="G247" s="216" t="s">
        <v>277</v>
      </c>
      <c r="H247" s="217">
        <v>39.575000000000003</v>
      </c>
      <c r="I247" s="218"/>
      <c r="J247" s="219">
        <f>ROUND(I247*H247,2)</f>
        <v>0</v>
      </c>
      <c r="K247" s="215" t="s">
        <v>278</v>
      </c>
      <c r="L247" s="45"/>
      <c r="M247" s="220" t="s">
        <v>19</v>
      </c>
      <c r="N247" s="221" t="s">
        <v>40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144</v>
      </c>
      <c r="AT247" s="224" t="s">
        <v>139</v>
      </c>
      <c r="AU247" s="224" t="s">
        <v>76</v>
      </c>
      <c r="AY247" s="18" t="s">
        <v>136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76</v>
      </c>
      <c r="BK247" s="225">
        <f>ROUND(I247*H247,2)</f>
        <v>0</v>
      </c>
      <c r="BL247" s="18" t="s">
        <v>144</v>
      </c>
      <c r="BM247" s="224" t="s">
        <v>1020</v>
      </c>
    </row>
    <row r="248" s="2" customFormat="1">
      <c r="A248" s="39"/>
      <c r="B248" s="40"/>
      <c r="C248" s="41"/>
      <c r="D248" s="226" t="s">
        <v>146</v>
      </c>
      <c r="E248" s="41"/>
      <c r="F248" s="227" t="s">
        <v>481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76</v>
      </c>
    </row>
    <row r="249" s="2" customFormat="1">
      <c r="A249" s="39"/>
      <c r="B249" s="40"/>
      <c r="C249" s="41"/>
      <c r="D249" s="277" t="s">
        <v>281</v>
      </c>
      <c r="E249" s="41"/>
      <c r="F249" s="278" t="s">
        <v>482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281</v>
      </c>
      <c r="AU249" s="18" t="s">
        <v>76</v>
      </c>
    </row>
    <row r="250" s="13" customFormat="1">
      <c r="A250" s="13"/>
      <c r="B250" s="232"/>
      <c r="C250" s="233"/>
      <c r="D250" s="226" t="s">
        <v>155</v>
      </c>
      <c r="E250" s="234" t="s">
        <v>19</v>
      </c>
      <c r="F250" s="235" t="s">
        <v>1021</v>
      </c>
      <c r="G250" s="233"/>
      <c r="H250" s="236">
        <v>39.575000000000003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155</v>
      </c>
      <c r="AU250" s="242" t="s">
        <v>76</v>
      </c>
      <c r="AV250" s="13" t="s">
        <v>78</v>
      </c>
      <c r="AW250" s="13" t="s">
        <v>31</v>
      </c>
      <c r="AX250" s="13" t="s">
        <v>76</v>
      </c>
      <c r="AY250" s="242" t="s">
        <v>136</v>
      </c>
    </row>
    <row r="251" s="2" customFormat="1" ht="21.75" customHeight="1">
      <c r="A251" s="39"/>
      <c r="B251" s="40"/>
      <c r="C251" s="213" t="s">
        <v>491</v>
      </c>
      <c r="D251" s="213" t="s">
        <v>139</v>
      </c>
      <c r="E251" s="214" t="s">
        <v>492</v>
      </c>
      <c r="F251" s="215" t="s">
        <v>493</v>
      </c>
      <c r="G251" s="216" t="s">
        <v>277</v>
      </c>
      <c r="H251" s="217">
        <v>39.575000000000003</v>
      </c>
      <c r="I251" s="218"/>
      <c r="J251" s="219">
        <f>ROUND(I251*H251,2)</f>
        <v>0</v>
      </c>
      <c r="K251" s="215" t="s">
        <v>278</v>
      </c>
      <c r="L251" s="45"/>
      <c r="M251" s="220" t="s">
        <v>19</v>
      </c>
      <c r="N251" s="221" t="s">
        <v>40</v>
      </c>
      <c r="O251" s="85"/>
      <c r="P251" s="222">
        <f>O251*H251</f>
        <v>0</v>
      </c>
      <c r="Q251" s="222">
        <v>1.031199</v>
      </c>
      <c r="R251" s="222">
        <f>Q251*H251</f>
        <v>40.809700425000003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144</v>
      </c>
      <c r="AT251" s="224" t="s">
        <v>139</v>
      </c>
      <c r="AU251" s="224" t="s">
        <v>76</v>
      </c>
      <c r="AY251" s="18" t="s">
        <v>136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76</v>
      </c>
      <c r="BK251" s="225">
        <f>ROUND(I251*H251,2)</f>
        <v>0</v>
      </c>
      <c r="BL251" s="18" t="s">
        <v>144</v>
      </c>
      <c r="BM251" s="224" t="s">
        <v>1022</v>
      </c>
    </row>
    <row r="252" s="2" customFormat="1">
      <c r="A252" s="39"/>
      <c r="B252" s="40"/>
      <c r="C252" s="41"/>
      <c r="D252" s="226" t="s">
        <v>146</v>
      </c>
      <c r="E252" s="41"/>
      <c r="F252" s="227" t="s">
        <v>495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76</v>
      </c>
    </row>
    <row r="253" s="2" customFormat="1">
      <c r="A253" s="39"/>
      <c r="B253" s="40"/>
      <c r="C253" s="41"/>
      <c r="D253" s="277" t="s">
        <v>281</v>
      </c>
      <c r="E253" s="41"/>
      <c r="F253" s="278" t="s">
        <v>496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281</v>
      </c>
      <c r="AU253" s="18" t="s">
        <v>76</v>
      </c>
    </row>
    <row r="254" s="13" customFormat="1">
      <c r="A254" s="13"/>
      <c r="B254" s="232"/>
      <c r="C254" s="233"/>
      <c r="D254" s="226" t="s">
        <v>155</v>
      </c>
      <c r="E254" s="234" t="s">
        <v>19</v>
      </c>
      <c r="F254" s="235" t="s">
        <v>1023</v>
      </c>
      <c r="G254" s="233"/>
      <c r="H254" s="236">
        <v>25.574999999999999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155</v>
      </c>
      <c r="AU254" s="242" t="s">
        <v>76</v>
      </c>
      <c r="AV254" s="13" t="s">
        <v>78</v>
      </c>
      <c r="AW254" s="13" t="s">
        <v>31</v>
      </c>
      <c r="AX254" s="13" t="s">
        <v>69</v>
      </c>
      <c r="AY254" s="242" t="s">
        <v>136</v>
      </c>
    </row>
    <row r="255" s="13" customFormat="1">
      <c r="A255" s="13"/>
      <c r="B255" s="232"/>
      <c r="C255" s="233"/>
      <c r="D255" s="226" t="s">
        <v>155</v>
      </c>
      <c r="E255" s="234" t="s">
        <v>19</v>
      </c>
      <c r="F255" s="235" t="s">
        <v>1024</v>
      </c>
      <c r="G255" s="233"/>
      <c r="H255" s="236">
        <v>14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155</v>
      </c>
      <c r="AU255" s="242" t="s">
        <v>76</v>
      </c>
      <c r="AV255" s="13" t="s">
        <v>78</v>
      </c>
      <c r="AW255" s="13" t="s">
        <v>31</v>
      </c>
      <c r="AX255" s="13" t="s">
        <v>69</v>
      </c>
      <c r="AY255" s="242" t="s">
        <v>136</v>
      </c>
    </row>
    <row r="256" s="14" customFormat="1">
      <c r="A256" s="14"/>
      <c r="B256" s="243"/>
      <c r="C256" s="244"/>
      <c r="D256" s="226" t="s">
        <v>155</v>
      </c>
      <c r="E256" s="245" t="s">
        <v>19</v>
      </c>
      <c r="F256" s="246" t="s">
        <v>157</v>
      </c>
      <c r="G256" s="244"/>
      <c r="H256" s="247">
        <v>39.575000000000003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155</v>
      </c>
      <c r="AU256" s="253" t="s">
        <v>76</v>
      </c>
      <c r="AV256" s="14" t="s">
        <v>144</v>
      </c>
      <c r="AW256" s="14" t="s">
        <v>31</v>
      </c>
      <c r="AX256" s="14" t="s">
        <v>76</v>
      </c>
      <c r="AY256" s="253" t="s">
        <v>136</v>
      </c>
    </row>
    <row r="257" s="12" customFormat="1" ht="25.92" customHeight="1">
      <c r="A257" s="12"/>
      <c r="B257" s="197"/>
      <c r="C257" s="198"/>
      <c r="D257" s="199" t="s">
        <v>68</v>
      </c>
      <c r="E257" s="200" t="s">
        <v>499</v>
      </c>
      <c r="F257" s="200" t="s">
        <v>500</v>
      </c>
      <c r="G257" s="198"/>
      <c r="H257" s="198"/>
      <c r="I257" s="201"/>
      <c r="J257" s="202">
        <f>BK257</f>
        <v>0</v>
      </c>
      <c r="K257" s="198"/>
      <c r="L257" s="203"/>
      <c r="M257" s="204"/>
      <c r="N257" s="205"/>
      <c r="O257" s="205"/>
      <c r="P257" s="206">
        <f>SUM(P258:P280)</f>
        <v>0</v>
      </c>
      <c r="Q257" s="205"/>
      <c r="R257" s="206">
        <f>SUM(R258:R280)</f>
        <v>0.052999999999999998</v>
      </c>
      <c r="S257" s="205"/>
      <c r="T257" s="207">
        <f>SUM(T258:T280)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8" t="s">
        <v>76</v>
      </c>
      <c r="AT257" s="209" t="s">
        <v>68</v>
      </c>
      <c r="AU257" s="209" t="s">
        <v>69</v>
      </c>
      <c r="AY257" s="208" t="s">
        <v>136</v>
      </c>
      <c r="BK257" s="210">
        <f>SUM(BK258:BK280)</f>
        <v>0</v>
      </c>
    </row>
    <row r="258" s="2" customFormat="1" ht="16.5" customHeight="1">
      <c r="A258" s="39"/>
      <c r="B258" s="40"/>
      <c r="C258" s="213" t="s">
        <v>501</v>
      </c>
      <c r="D258" s="213" t="s">
        <v>139</v>
      </c>
      <c r="E258" s="214" t="s">
        <v>502</v>
      </c>
      <c r="F258" s="215" t="s">
        <v>503</v>
      </c>
      <c r="G258" s="216" t="s">
        <v>277</v>
      </c>
      <c r="H258" s="217">
        <v>51.688000000000002</v>
      </c>
      <c r="I258" s="218"/>
      <c r="J258" s="219">
        <f>ROUND(I258*H258,2)</f>
        <v>0</v>
      </c>
      <c r="K258" s="215" t="s">
        <v>278</v>
      </c>
      <c r="L258" s="45"/>
      <c r="M258" s="220" t="s">
        <v>19</v>
      </c>
      <c r="N258" s="221" t="s">
        <v>40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144</v>
      </c>
      <c r="AT258" s="224" t="s">
        <v>139</v>
      </c>
      <c r="AU258" s="224" t="s">
        <v>76</v>
      </c>
      <c r="AY258" s="18" t="s">
        <v>136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76</v>
      </c>
      <c r="BK258" s="225">
        <f>ROUND(I258*H258,2)</f>
        <v>0</v>
      </c>
      <c r="BL258" s="18" t="s">
        <v>144</v>
      </c>
      <c r="BM258" s="224" t="s">
        <v>1025</v>
      </c>
    </row>
    <row r="259" s="2" customFormat="1">
      <c r="A259" s="39"/>
      <c r="B259" s="40"/>
      <c r="C259" s="41"/>
      <c r="D259" s="226" t="s">
        <v>146</v>
      </c>
      <c r="E259" s="41"/>
      <c r="F259" s="227" t="s">
        <v>505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76</v>
      </c>
    </row>
    <row r="260" s="2" customFormat="1">
      <c r="A260" s="39"/>
      <c r="B260" s="40"/>
      <c r="C260" s="41"/>
      <c r="D260" s="277" t="s">
        <v>281</v>
      </c>
      <c r="E260" s="41"/>
      <c r="F260" s="278" t="s">
        <v>506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281</v>
      </c>
      <c r="AU260" s="18" t="s">
        <v>76</v>
      </c>
    </row>
    <row r="261" s="13" customFormat="1">
      <c r="A261" s="13"/>
      <c r="B261" s="232"/>
      <c r="C261" s="233"/>
      <c r="D261" s="226" t="s">
        <v>155</v>
      </c>
      <c r="E261" s="234" t="s">
        <v>19</v>
      </c>
      <c r="F261" s="235" t="s">
        <v>1026</v>
      </c>
      <c r="G261" s="233"/>
      <c r="H261" s="236">
        <v>14.683999999999999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155</v>
      </c>
      <c r="AU261" s="242" t="s">
        <v>76</v>
      </c>
      <c r="AV261" s="13" t="s">
        <v>78</v>
      </c>
      <c r="AW261" s="13" t="s">
        <v>31</v>
      </c>
      <c r="AX261" s="13" t="s">
        <v>69</v>
      </c>
      <c r="AY261" s="242" t="s">
        <v>136</v>
      </c>
    </row>
    <row r="262" s="13" customFormat="1">
      <c r="A262" s="13"/>
      <c r="B262" s="232"/>
      <c r="C262" s="233"/>
      <c r="D262" s="226" t="s">
        <v>155</v>
      </c>
      <c r="E262" s="234" t="s">
        <v>19</v>
      </c>
      <c r="F262" s="235" t="s">
        <v>1027</v>
      </c>
      <c r="G262" s="233"/>
      <c r="H262" s="236">
        <v>37.003999999999998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155</v>
      </c>
      <c r="AU262" s="242" t="s">
        <v>76</v>
      </c>
      <c r="AV262" s="13" t="s">
        <v>78</v>
      </c>
      <c r="AW262" s="13" t="s">
        <v>31</v>
      </c>
      <c r="AX262" s="13" t="s">
        <v>69</v>
      </c>
      <c r="AY262" s="242" t="s">
        <v>136</v>
      </c>
    </row>
    <row r="263" s="14" customFormat="1">
      <c r="A263" s="14"/>
      <c r="B263" s="243"/>
      <c r="C263" s="244"/>
      <c r="D263" s="226" t="s">
        <v>155</v>
      </c>
      <c r="E263" s="245" t="s">
        <v>19</v>
      </c>
      <c r="F263" s="246" t="s">
        <v>157</v>
      </c>
      <c r="G263" s="244"/>
      <c r="H263" s="247">
        <v>51.687999999999995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155</v>
      </c>
      <c r="AU263" s="253" t="s">
        <v>76</v>
      </c>
      <c r="AV263" s="14" t="s">
        <v>144</v>
      </c>
      <c r="AW263" s="14" t="s">
        <v>31</v>
      </c>
      <c r="AX263" s="14" t="s">
        <v>76</v>
      </c>
      <c r="AY263" s="253" t="s">
        <v>136</v>
      </c>
    </row>
    <row r="264" s="2" customFormat="1" ht="16.5" customHeight="1">
      <c r="A264" s="39"/>
      <c r="B264" s="40"/>
      <c r="C264" s="254" t="s">
        <v>509</v>
      </c>
      <c r="D264" s="254" t="s">
        <v>186</v>
      </c>
      <c r="E264" s="255" t="s">
        <v>510</v>
      </c>
      <c r="F264" s="256" t="s">
        <v>511</v>
      </c>
      <c r="G264" s="257" t="s">
        <v>221</v>
      </c>
      <c r="H264" s="258">
        <v>0.017000000000000001</v>
      </c>
      <c r="I264" s="259"/>
      <c r="J264" s="260">
        <f>ROUND(I264*H264,2)</f>
        <v>0</v>
      </c>
      <c r="K264" s="256" t="s">
        <v>278</v>
      </c>
      <c r="L264" s="261"/>
      <c r="M264" s="262" t="s">
        <v>19</v>
      </c>
      <c r="N264" s="263" t="s">
        <v>40</v>
      </c>
      <c r="O264" s="85"/>
      <c r="P264" s="222">
        <f>O264*H264</f>
        <v>0</v>
      </c>
      <c r="Q264" s="222">
        <v>1</v>
      </c>
      <c r="R264" s="222">
        <f>Q264*H264</f>
        <v>0.017000000000000001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185</v>
      </c>
      <c r="AT264" s="224" t="s">
        <v>186</v>
      </c>
      <c r="AU264" s="224" t="s">
        <v>76</v>
      </c>
      <c r="AY264" s="18" t="s">
        <v>136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76</v>
      </c>
      <c r="BK264" s="225">
        <f>ROUND(I264*H264,2)</f>
        <v>0</v>
      </c>
      <c r="BL264" s="18" t="s">
        <v>144</v>
      </c>
      <c r="BM264" s="224" t="s">
        <v>1028</v>
      </c>
    </row>
    <row r="265" s="2" customFormat="1">
      <c r="A265" s="39"/>
      <c r="B265" s="40"/>
      <c r="C265" s="41"/>
      <c r="D265" s="226" t="s">
        <v>146</v>
      </c>
      <c r="E265" s="41"/>
      <c r="F265" s="227" t="s">
        <v>511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76</v>
      </c>
    </row>
    <row r="266" s="2" customFormat="1">
      <c r="A266" s="39"/>
      <c r="B266" s="40"/>
      <c r="C266" s="41"/>
      <c r="D266" s="226" t="s">
        <v>153</v>
      </c>
      <c r="E266" s="41"/>
      <c r="F266" s="231" t="s">
        <v>513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153</v>
      </c>
      <c r="AU266" s="18" t="s">
        <v>76</v>
      </c>
    </row>
    <row r="267" s="2" customFormat="1" ht="16.5" customHeight="1">
      <c r="A267" s="39"/>
      <c r="B267" s="40"/>
      <c r="C267" s="213" t="s">
        <v>514</v>
      </c>
      <c r="D267" s="213" t="s">
        <v>139</v>
      </c>
      <c r="E267" s="214" t="s">
        <v>515</v>
      </c>
      <c r="F267" s="215" t="s">
        <v>516</v>
      </c>
      <c r="G267" s="216" t="s">
        <v>277</v>
      </c>
      <c r="H267" s="217">
        <v>103.375</v>
      </c>
      <c r="I267" s="218"/>
      <c r="J267" s="219">
        <f>ROUND(I267*H267,2)</f>
        <v>0</v>
      </c>
      <c r="K267" s="215" t="s">
        <v>278</v>
      </c>
      <c r="L267" s="45"/>
      <c r="M267" s="220" t="s">
        <v>19</v>
      </c>
      <c r="N267" s="221" t="s">
        <v>40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144</v>
      </c>
      <c r="AT267" s="224" t="s">
        <v>139</v>
      </c>
      <c r="AU267" s="224" t="s">
        <v>76</v>
      </c>
      <c r="AY267" s="18" t="s">
        <v>136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76</v>
      </c>
      <c r="BK267" s="225">
        <f>ROUND(I267*H267,2)</f>
        <v>0</v>
      </c>
      <c r="BL267" s="18" t="s">
        <v>144</v>
      </c>
      <c r="BM267" s="224" t="s">
        <v>1029</v>
      </c>
    </row>
    <row r="268" s="2" customFormat="1">
      <c r="A268" s="39"/>
      <c r="B268" s="40"/>
      <c r="C268" s="41"/>
      <c r="D268" s="226" t="s">
        <v>146</v>
      </c>
      <c r="E268" s="41"/>
      <c r="F268" s="227" t="s">
        <v>518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76</v>
      </c>
    </row>
    <row r="269" s="2" customFormat="1">
      <c r="A269" s="39"/>
      <c r="B269" s="40"/>
      <c r="C269" s="41"/>
      <c r="D269" s="277" t="s">
        <v>281</v>
      </c>
      <c r="E269" s="41"/>
      <c r="F269" s="278" t="s">
        <v>519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281</v>
      </c>
      <c r="AU269" s="18" t="s">
        <v>76</v>
      </c>
    </row>
    <row r="270" s="15" customFormat="1">
      <c r="A270" s="15"/>
      <c r="B270" s="264"/>
      <c r="C270" s="265"/>
      <c r="D270" s="226" t="s">
        <v>155</v>
      </c>
      <c r="E270" s="266" t="s">
        <v>19</v>
      </c>
      <c r="F270" s="267" t="s">
        <v>520</v>
      </c>
      <c r="G270" s="265"/>
      <c r="H270" s="266" t="s">
        <v>19</v>
      </c>
      <c r="I270" s="268"/>
      <c r="J270" s="265"/>
      <c r="K270" s="265"/>
      <c r="L270" s="269"/>
      <c r="M270" s="270"/>
      <c r="N270" s="271"/>
      <c r="O270" s="271"/>
      <c r="P270" s="271"/>
      <c r="Q270" s="271"/>
      <c r="R270" s="271"/>
      <c r="S270" s="271"/>
      <c r="T270" s="27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3" t="s">
        <v>155</v>
      </c>
      <c r="AU270" s="273" t="s">
        <v>76</v>
      </c>
      <c r="AV270" s="15" t="s">
        <v>76</v>
      </c>
      <c r="AW270" s="15" t="s">
        <v>31</v>
      </c>
      <c r="AX270" s="15" t="s">
        <v>69</v>
      </c>
      <c r="AY270" s="273" t="s">
        <v>136</v>
      </c>
    </row>
    <row r="271" s="13" customFormat="1">
      <c r="A271" s="13"/>
      <c r="B271" s="232"/>
      <c r="C271" s="233"/>
      <c r="D271" s="226" t="s">
        <v>155</v>
      </c>
      <c r="E271" s="234" t="s">
        <v>19</v>
      </c>
      <c r="F271" s="235" t="s">
        <v>1030</v>
      </c>
      <c r="G271" s="233"/>
      <c r="H271" s="236">
        <v>29.367000000000001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155</v>
      </c>
      <c r="AU271" s="242" t="s">
        <v>76</v>
      </c>
      <c r="AV271" s="13" t="s">
        <v>78</v>
      </c>
      <c r="AW271" s="13" t="s">
        <v>31</v>
      </c>
      <c r="AX271" s="13" t="s">
        <v>69</v>
      </c>
      <c r="AY271" s="242" t="s">
        <v>136</v>
      </c>
    </row>
    <row r="272" s="13" customFormat="1">
      <c r="A272" s="13"/>
      <c r="B272" s="232"/>
      <c r="C272" s="233"/>
      <c r="D272" s="226" t="s">
        <v>155</v>
      </c>
      <c r="E272" s="234" t="s">
        <v>19</v>
      </c>
      <c r="F272" s="235" t="s">
        <v>1031</v>
      </c>
      <c r="G272" s="233"/>
      <c r="H272" s="236">
        <v>74.007999999999996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155</v>
      </c>
      <c r="AU272" s="242" t="s">
        <v>76</v>
      </c>
      <c r="AV272" s="13" t="s">
        <v>78</v>
      </c>
      <c r="AW272" s="13" t="s">
        <v>31</v>
      </c>
      <c r="AX272" s="13" t="s">
        <v>69</v>
      </c>
      <c r="AY272" s="242" t="s">
        <v>136</v>
      </c>
    </row>
    <row r="273" s="14" customFormat="1">
      <c r="A273" s="14"/>
      <c r="B273" s="243"/>
      <c r="C273" s="244"/>
      <c r="D273" s="226" t="s">
        <v>155</v>
      </c>
      <c r="E273" s="245" t="s">
        <v>19</v>
      </c>
      <c r="F273" s="246" t="s">
        <v>157</v>
      </c>
      <c r="G273" s="244"/>
      <c r="H273" s="247">
        <v>103.375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155</v>
      </c>
      <c r="AU273" s="253" t="s">
        <v>76</v>
      </c>
      <c r="AV273" s="14" t="s">
        <v>144</v>
      </c>
      <c r="AW273" s="14" t="s">
        <v>31</v>
      </c>
      <c r="AX273" s="14" t="s">
        <v>76</v>
      </c>
      <c r="AY273" s="253" t="s">
        <v>136</v>
      </c>
    </row>
    <row r="274" s="2" customFormat="1" ht="16.5" customHeight="1">
      <c r="A274" s="39"/>
      <c r="B274" s="40"/>
      <c r="C274" s="254" t="s">
        <v>523</v>
      </c>
      <c r="D274" s="254" t="s">
        <v>186</v>
      </c>
      <c r="E274" s="255" t="s">
        <v>524</v>
      </c>
      <c r="F274" s="256" t="s">
        <v>525</v>
      </c>
      <c r="G274" s="257" t="s">
        <v>221</v>
      </c>
      <c r="H274" s="258">
        <v>0.035999999999999997</v>
      </c>
      <c r="I274" s="259"/>
      <c r="J274" s="260">
        <f>ROUND(I274*H274,2)</f>
        <v>0</v>
      </c>
      <c r="K274" s="256" t="s">
        <v>278</v>
      </c>
      <c r="L274" s="261"/>
      <c r="M274" s="262" t="s">
        <v>19</v>
      </c>
      <c r="N274" s="263" t="s">
        <v>40</v>
      </c>
      <c r="O274" s="85"/>
      <c r="P274" s="222">
        <f>O274*H274</f>
        <v>0</v>
      </c>
      <c r="Q274" s="222">
        <v>1</v>
      </c>
      <c r="R274" s="222">
        <f>Q274*H274</f>
        <v>0.035999999999999997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185</v>
      </c>
      <c r="AT274" s="224" t="s">
        <v>186</v>
      </c>
      <c r="AU274" s="224" t="s">
        <v>76</v>
      </c>
      <c r="AY274" s="18" t="s">
        <v>136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76</v>
      </c>
      <c r="BK274" s="225">
        <f>ROUND(I274*H274,2)</f>
        <v>0</v>
      </c>
      <c r="BL274" s="18" t="s">
        <v>144</v>
      </c>
      <c r="BM274" s="224" t="s">
        <v>1032</v>
      </c>
    </row>
    <row r="275" s="2" customFormat="1">
      <c r="A275" s="39"/>
      <c r="B275" s="40"/>
      <c r="C275" s="41"/>
      <c r="D275" s="226" t="s">
        <v>146</v>
      </c>
      <c r="E275" s="41"/>
      <c r="F275" s="227" t="s">
        <v>525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76</v>
      </c>
    </row>
    <row r="276" s="2" customFormat="1">
      <c r="A276" s="39"/>
      <c r="B276" s="40"/>
      <c r="C276" s="41"/>
      <c r="D276" s="226" t="s">
        <v>153</v>
      </c>
      <c r="E276" s="41"/>
      <c r="F276" s="231" t="s">
        <v>527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153</v>
      </c>
      <c r="AU276" s="18" t="s">
        <v>76</v>
      </c>
    </row>
    <row r="277" s="2" customFormat="1" ht="16.5" customHeight="1">
      <c r="A277" s="39"/>
      <c r="B277" s="40"/>
      <c r="C277" s="213" t="s">
        <v>528</v>
      </c>
      <c r="D277" s="213" t="s">
        <v>139</v>
      </c>
      <c r="E277" s="214" t="s">
        <v>529</v>
      </c>
      <c r="F277" s="215" t="s">
        <v>530</v>
      </c>
      <c r="G277" s="216" t="s">
        <v>221</v>
      </c>
      <c r="H277" s="217">
        <v>0.052999999999999998</v>
      </c>
      <c r="I277" s="218"/>
      <c r="J277" s="219">
        <f>ROUND(I277*H277,2)</f>
        <v>0</v>
      </c>
      <c r="K277" s="215" t="s">
        <v>278</v>
      </c>
      <c r="L277" s="45"/>
      <c r="M277" s="220" t="s">
        <v>19</v>
      </c>
      <c r="N277" s="221" t="s">
        <v>40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225</v>
      </c>
      <c r="AT277" s="224" t="s">
        <v>139</v>
      </c>
      <c r="AU277" s="224" t="s">
        <v>76</v>
      </c>
      <c r="AY277" s="18" t="s">
        <v>136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76</v>
      </c>
      <c r="BK277" s="225">
        <f>ROUND(I277*H277,2)</f>
        <v>0</v>
      </c>
      <c r="BL277" s="18" t="s">
        <v>225</v>
      </c>
      <c r="BM277" s="224" t="s">
        <v>1033</v>
      </c>
    </row>
    <row r="278" s="2" customFormat="1">
      <c r="A278" s="39"/>
      <c r="B278" s="40"/>
      <c r="C278" s="41"/>
      <c r="D278" s="226" t="s">
        <v>146</v>
      </c>
      <c r="E278" s="41"/>
      <c r="F278" s="227" t="s">
        <v>532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76</v>
      </c>
    </row>
    <row r="279" s="2" customFormat="1">
      <c r="A279" s="39"/>
      <c r="B279" s="40"/>
      <c r="C279" s="41"/>
      <c r="D279" s="277" t="s">
        <v>281</v>
      </c>
      <c r="E279" s="41"/>
      <c r="F279" s="278" t="s">
        <v>533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281</v>
      </c>
      <c r="AU279" s="18" t="s">
        <v>76</v>
      </c>
    </row>
    <row r="280" s="13" customFormat="1">
      <c r="A280" s="13"/>
      <c r="B280" s="232"/>
      <c r="C280" s="233"/>
      <c r="D280" s="226" t="s">
        <v>155</v>
      </c>
      <c r="E280" s="234" t="s">
        <v>19</v>
      </c>
      <c r="F280" s="235" t="s">
        <v>534</v>
      </c>
      <c r="G280" s="233"/>
      <c r="H280" s="236">
        <v>0.052999999999999998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155</v>
      </c>
      <c r="AU280" s="242" t="s">
        <v>76</v>
      </c>
      <c r="AV280" s="13" t="s">
        <v>78</v>
      </c>
      <c r="AW280" s="13" t="s">
        <v>31</v>
      </c>
      <c r="AX280" s="13" t="s">
        <v>76</v>
      </c>
      <c r="AY280" s="242" t="s">
        <v>136</v>
      </c>
    </row>
    <row r="281" s="12" customFormat="1" ht="25.92" customHeight="1">
      <c r="A281" s="12"/>
      <c r="B281" s="197"/>
      <c r="C281" s="198"/>
      <c r="D281" s="199" t="s">
        <v>68</v>
      </c>
      <c r="E281" s="200" t="s">
        <v>190</v>
      </c>
      <c r="F281" s="200" t="s">
        <v>535</v>
      </c>
      <c r="G281" s="198"/>
      <c r="H281" s="198"/>
      <c r="I281" s="201"/>
      <c r="J281" s="202">
        <f>BK281</f>
        <v>0</v>
      </c>
      <c r="K281" s="198"/>
      <c r="L281" s="203"/>
      <c r="M281" s="204"/>
      <c r="N281" s="205"/>
      <c r="O281" s="205"/>
      <c r="P281" s="206">
        <f>SUM(P282:P298)</f>
        <v>0</v>
      </c>
      <c r="Q281" s="205"/>
      <c r="R281" s="206">
        <f>SUM(R282:R298)</f>
        <v>19.543439999999997</v>
      </c>
      <c r="S281" s="205"/>
      <c r="T281" s="207">
        <f>SUM(T282:T298)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8" t="s">
        <v>76</v>
      </c>
      <c r="AT281" s="209" t="s">
        <v>68</v>
      </c>
      <c r="AU281" s="209" t="s">
        <v>69</v>
      </c>
      <c r="AY281" s="208" t="s">
        <v>136</v>
      </c>
      <c r="BK281" s="210">
        <f>SUM(BK282:BK298)</f>
        <v>0</v>
      </c>
    </row>
    <row r="282" s="2" customFormat="1" ht="16.5" customHeight="1">
      <c r="A282" s="39"/>
      <c r="B282" s="40"/>
      <c r="C282" s="213" t="s">
        <v>381</v>
      </c>
      <c r="D282" s="213" t="s">
        <v>139</v>
      </c>
      <c r="E282" s="214" t="s">
        <v>548</v>
      </c>
      <c r="F282" s="215" t="s">
        <v>549</v>
      </c>
      <c r="G282" s="216" t="s">
        <v>277</v>
      </c>
      <c r="H282" s="217">
        <v>21</v>
      </c>
      <c r="I282" s="218"/>
      <c r="J282" s="219">
        <f>ROUND(I282*H282,2)</f>
        <v>0</v>
      </c>
      <c r="K282" s="215" t="s">
        <v>278</v>
      </c>
      <c r="L282" s="45"/>
      <c r="M282" s="220" t="s">
        <v>19</v>
      </c>
      <c r="N282" s="221" t="s">
        <v>40</v>
      </c>
      <c r="O282" s="85"/>
      <c r="P282" s="222">
        <f>O282*H282</f>
        <v>0</v>
      </c>
      <c r="Q282" s="222">
        <v>0.18906999999999999</v>
      </c>
      <c r="R282" s="222">
        <f>Q282*H282</f>
        <v>3.9704699999999997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144</v>
      </c>
      <c r="AT282" s="224" t="s">
        <v>139</v>
      </c>
      <c r="AU282" s="224" t="s">
        <v>76</v>
      </c>
      <c r="AY282" s="18" t="s">
        <v>136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76</v>
      </c>
      <c r="BK282" s="225">
        <f>ROUND(I282*H282,2)</f>
        <v>0</v>
      </c>
      <c r="BL282" s="18" t="s">
        <v>144</v>
      </c>
      <c r="BM282" s="224" t="s">
        <v>1034</v>
      </c>
    </row>
    <row r="283" s="2" customFormat="1">
      <c r="A283" s="39"/>
      <c r="B283" s="40"/>
      <c r="C283" s="41"/>
      <c r="D283" s="226" t="s">
        <v>146</v>
      </c>
      <c r="E283" s="41"/>
      <c r="F283" s="227" t="s">
        <v>551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146</v>
      </c>
      <c r="AU283" s="18" t="s">
        <v>76</v>
      </c>
    </row>
    <row r="284" s="2" customFormat="1">
      <c r="A284" s="39"/>
      <c r="B284" s="40"/>
      <c r="C284" s="41"/>
      <c r="D284" s="277" t="s">
        <v>281</v>
      </c>
      <c r="E284" s="41"/>
      <c r="F284" s="278" t="s">
        <v>552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281</v>
      </c>
      <c r="AU284" s="18" t="s">
        <v>76</v>
      </c>
    </row>
    <row r="285" s="13" customFormat="1">
      <c r="A285" s="13"/>
      <c r="B285" s="232"/>
      <c r="C285" s="233"/>
      <c r="D285" s="226" t="s">
        <v>155</v>
      </c>
      <c r="E285" s="234" t="s">
        <v>19</v>
      </c>
      <c r="F285" s="235" t="s">
        <v>553</v>
      </c>
      <c r="G285" s="233"/>
      <c r="H285" s="236">
        <v>21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155</v>
      </c>
      <c r="AU285" s="242" t="s">
        <v>76</v>
      </c>
      <c r="AV285" s="13" t="s">
        <v>78</v>
      </c>
      <c r="AW285" s="13" t="s">
        <v>31</v>
      </c>
      <c r="AX285" s="13" t="s">
        <v>76</v>
      </c>
      <c r="AY285" s="242" t="s">
        <v>136</v>
      </c>
    </row>
    <row r="286" s="2" customFormat="1" ht="16.5" customHeight="1">
      <c r="A286" s="39"/>
      <c r="B286" s="40"/>
      <c r="C286" s="213" t="s">
        <v>542</v>
      </c>
      <c r="D286" s="213" t="s">
        <v>139</v>
      </c>
      <c r="E286" s="214" t="s">
        <v>555</v>
      </c>
      <c r="F286" s="215" t="s">
        <v>556</v>
      </c>
      <c r="G286" s="216" t="s">
        <v>182</v>
      </c>
      <c r="H286" s="217">
        <v>2</v>
      </c>
      <c r="I286" s="218"/>
      <c r="J286" s="219">
        <f>ROUND(I286*H286,2)</f>
        <v>0</v>
      </c>
      <c r="K286" s="215" t="s">
        <v>278</v>
      </c>
      <c r="L286" s="45"/>
      <c r="M286" s="220" t="s">
        <v>19</v>
      </c>
      <c r="N286" s="221" t="s">
        <v>40</v>
      </c>
      <c r="O286" s="85"/>
      <c r="P286" s="222">
        <f>O286*H286</f>
        <v>0</v>
      </c>
      <c r="Q286" s="222">
        <v>0.0064850000000000003</v>
      </c>
      <c r="R286" s="222">
        <f>Q286*H286</f>
        <v>0.012970000000000001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144</v>
      </c>
      <c r="AT286" s="224" t="s">
        <v>139</v>
      </c>
      <c r="AU286" s="224" t="s">
        <v>76</v>
      </c>
      <c r="AY286" s="18" t="s">
        <v>136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76</v>
      </c>
      <c r="BK286" s="225">
        <f>ROUND(I286*H286,2)</f>
        <v>0</v>
      </c>
      <c r="BL286" s="18" t="s">
        <v>144</v>
      </c>
      <c r="BM286" s="224" t="s">
        <v>1035</v>
      </c>
    </row>
    <row r="287" s="2" customFormat="1">
      <c r="A287" s="39"/>
      <c r="B287" s="40"/>
      <c r="C287" s="41"/>
      <c r="D287" s="226" t="s">
        <v>146</v>
      </c>
      <c r="E287" s="41"/>
      <c r="F287" s="227" t="s">
        <v>558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76</v>
      </c>
    </row>
    <row r="288" s="2" customFormat="1">
      <c r="A288" s="39"/>
      <c r="B288" s="40"/>
      <c r="C288" s="41"/>
      <c r="D288" s="277" t="s">
        <v>281</v>
      </c>
      <c r="E288" s="41"/>
      <c r="F288" s="278" t="s">
        <v>559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281</v>
      </c>
      <c r="AU288" s="18" t="s">
        <v>76</v>
      </c>
    </row>
    <row r="289" s="13" customFormat="1">
      <c r="A289" s="13"/>
      <c r="B289" s="232"/>
      <c r="C289" s="233"/>
      <c r="D289" s="226" t="s">
        <v>155</v>
      </c>
      <c r="E289" s="234" t="s">
        <v>19</v>
      </c>
      <c r="F289" s="235" t="s">
        <v>78</v>
      </c>
      <c r="G289" s="233"/>
      <c r="H289" s="236">
        <v>2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155</v>
      </c>
      <c r="AU289" s="242" t="s">
        <v>76</v>
      </c>
      <c r="AV289" s="13" t="s">
        <v>78</v>
      </c>
      <c r="AW289" s="13" t="s">
        <v>31</v>
      </c>
      <c r="AX289" s="13" t="s">
        <v>76</v>
      </c>
      <c r="AY289" s="242" t="s">
        <v>136</v>
      </c>
    </row>
    <row r="290" s="2" customFormat="1" ht="16.5" customHeight="1">
      <c r="A290" s="39"/>
      <c r="B290" s="40"/>
      <c r="C290" s="254" t="s">
        <v>547</v>
      </c>
      <c r="D290" s="254" t="s">
        <v>186</v>
      </c>
      <c r="E290" s="255" t="s">
        <v>569</v>
      </c>
      <c r="F290" s="256" t="s">
        <v>570</v>
      </c>
      <c r="G290" s="257" t="s">
        <v>182</v>
      </c>
      <c r="H290" s="258">
        <v>6</v>
      </c>
      <c r="I290" s="259"/>
      <c r="J290" s="260">
        <f>ROUND(I290*H290,2)</f>
        <v>0</v>
      </c>
      <c r="K290" s="256" t="s">
        <v>19</v>
      </c>
      <c r="L290" s="261"/>
      <c r="M290" s="262" t="s">
        <v>19</v>
      </c>
      <c r="N290" s="263" t="s">
        <v>40</v>
      </c>
      <c r="O290" s="85"/>
      <c r="P290" s="222">
        <f>O290*H290</f>
        <v>0</v>
      </c>
      <c r="Q290" s="222">
        <v>1.8109999999999999</v>
      </c>
      <c r="R290" s="222">
        <f>Q290*H290</f>
        <v>10.866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185</v>
      </c>
      <c r="AT290" s="224" t="s">
        <v>186</v>
      </c>
      <c r="AU290" s="224" t="s">
        <v>76</v>
      </c>
      <c r="AY290" s="18" t="s">
        <v>136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76</v>
      </c>
      <c r="BK290" s="225">
        <f>ROUND(I290*H290,2)</f>
        <v>0</v>
      </c>
      <c r="BL290" s="18" t="s">
        <v>144</v>
      </c>
      <c r="BM290" s="224" t="s">
        <v>1036</v>
      </c>
    </row>
    <row r="291" s="2" customFormat="1">
      <c r="A291" s="39"/>
      <c r="B291" s="40"/>
      <c r="C291" s="41"/>
      <c r="D291" s="226" t="s">
        <v>146</v>
      </c>
      <c r="E291" s="41"/>
      <c r="F291" s="227" t="s">
        <v>570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146</v>
      </c>
      <c r="AU291" s="18" t="s">
        <v>76</v>
      </c>
    </row>
    <row r="292" s="13" customFormat="1">
      <c r="A292" s="13"/>
      <c r="B292" s="232"/>
      <c r="C292" s="233"/>
      <c r="D292" s="226" t="s">
        <v>155</v>
      </c>
      <c r="E292" s="234" t="s">
        <v>19</v>
      </c>
      <c r="F292" s="235" t="s">
        <v>847</v>
      </c>
      <c r="G292" s="233"/>
      <c r="H292" s="236">
        <v>6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155</v>
      </c>
      <c r="AU292" s="242" t="s">
        <v>76</v>
      </c>
      <c r="AV292" s="13" t="s">
        <v>78</v>
      </c>
      <c r="AW292" s="13" t="s">
        <v>31</v>
      </c>
      <c r="AX292" s="13" t="s">
        <v>76</v>
      </c>
      <c r="AY292" s="242" t="s">
        <v>136</v>
      </c>
    </row>
    <row r="293" s="2" customFormat="1" ht="16.5" customHeight="1">
      <c r="A293" s="39"/>
      <c r="B293" s="40"/>
      <c r="C293" s="254" t="s">
        <v>554</v>
      </c>
      <c r="D293" s="254" t="s">
        <v>186</v>
      </c>
      <c r="E293" s="255" t="s">
        <v>574</v>
      </c>
      <c r="F293" s="256" t="s">
        <v>575</v>
      </c>
      <c r="G293" s="257" t="s">
        <v>182</v>
      </c>
      <c r="H293" s="258">
        <v>1</v>
      </c>
      <c r="I293" s="259"/>
      <c r="J293" s="260">
        <f>ROUND(I293*H293,2)</f>
        <v>0</v>
      </c>
      <c r="K293" s="256" t="s">
        <v>19</v>
      </c>
      <c r="L293" s="261"/>
      <c r="M293" s="262" t="s">
        <v>19</v>
      </c>
      <c r="N293" s="263" t="s">
        <v>40</v>
      </c>
      <c r="O293" s="85"/>
      <c r="P293" s="222">
        <f>O293*H293</f>
        <v>0</v>
      </c>
      <c r="Q293" s="222">
        <v>2.347</v>
      </c>
      <c r="R293" s="222">
        <f>Q293*H293</f>
        <v>2.347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185</v>
      </c>
      <c r="AT293" s="224" t="s">
        <v>186</v>
      </c>
      <c r="AU293" s="224" t="s">
        <v>76</v>
      </c>
      <c r="AY293" s="18" t="s">
        <v>136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76</v>
      </c>
      <c r="BK293" s="225">
        <f>ROUND(I293*H293,2)</f>
        <v>0</v>
      </c>
      <c r="BL293" s="18" t="s">
        <v>144</v>
      </c>
      <c r="BM293" s="224" t="s">
        <v>1037</v>
      </c>
    </row>
    <row r="294" s="2" customFormat="1">
      <c r="A294" s="39"/>
      <c r="B294" s="40"/>
      <c r="C294" s="41"/>
      <c r="D294" s="226" t="s">
        <v>146</v>
      </c>
      <c r="E294" s="41"/>
      <c r="F294" s="227" t="s">
        <v>577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146</v>
      </c>
      <c r="AU294" s="18" t="s">
        <v>76</v>
      </c>
    </row>
    <row r="295" s="13" customFormat="1">
      <c r="A295" s="13"/>
      <c r="B295" s="232"/>
      <c r="C295" s="233"/>
      <c r="D295" s="226" t="s">
        <v>155</v>
      </c>
      <c r="E295" s="234" t="s">
        <v>19</v>
      </c>
      <c r="F295" s="235" t="s">
        <v>76</v>
      </c>
      <c r="G295" s="233"/>
      <c r="H295" s="236">
        <v>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155</v>
      </c>
      <c r="AU295" s="242" t="s">
        <v>76</v>
      </c>
      <c r="AV295" s="13" t="s">
        <v>78</v>
      </c>
      <c r="AW295" s="13" t="s">
        <v>31</v>
      </c>
      <c r="AX295" s="13" t="s">
        <v>76</v>
      </c>
      <c r="AY295" s="242" t="s">
        <v>136</v>
      </c>
    </row>
    <row r="296" s="2" customFormat="1" ht="16.5" customHeight="1">
      <c r="A296" s="39"/>
      <c r="B296" s="40"/>
      <c r="C296" s="254" t="s">
        <v>560</v>
      </c>
      <c r="D296" s="254" t="s">
        <v>186</v>
      </c>
      <c r="E296" s="255" t="s">
        <v>579</v>
      </c>
      <c r="F296" s="256" t="s">
        <v>575</v>
      </c>
      <c r="G296" s="257" t="s">
        <v>182</v>
      </c>
      <c r="H296" s="258">
        <v>1</v>
      </c>
      <c r="I296" s="259"/>
      <c r="J296" s="260">
        <f>ROUND(I296*H296,2)</f>
        <v>0</v>
      </c>
      <c r="K296" s="256" t="s">
        <v>19</v>
      </c>
      <c r="L296" s="261"/>
      <c r="M296" s="262" t="s">
        <v>19</v>
      </c>
      <c r="N296" s="263" t="s">
        <v>40</v>
      </c>
      <c r="O296" s="85"/>
      <c r="P296" s="222">
        <f>O296*H296</f>
        <v>0</v>
      </c>
      <c r="Q296" s="222">
        <v>2.347</v>
      </c>
      <c r="R296" s="222">
        <f>Q296*H296</f>
        <v>2.347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185</v>
      </c>
      <c r="AT296" s="224" t="s">
        <v>186</v>
      </c>
      <c r="AU296" s="224" t="s">
        <v>76</v>
      </c>
      <c r="AY296" s="18" t="s">
        <v>136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76</v>
      </c>
      <c r="BK296" s="225">
        <f>ROUND(I296*H296,2)</f>
        <v>0</v>
      </c>
      <c r="BL296" s="18" t="s">
        <v>144</v>
      </c>
      <c r="BM296" s="224" t="s">
        <v>1038</v>
      </c>
    </row>
    <row r="297" s="2" customFormat="1">
      <c r="A297" s="39"/>
      <c r="B297" s="40"/>
      <c r="C297" s="41"/>
      <c r="D297" s="226" t="s">
        <v>146</v>
      </c>
      <c r="E297" s="41"/>
      <c r="F297" s="227" t="s">
        <v>581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76</v>
      </c>
    </row>
    <row r="298" s="13" customFormat="1">
      <c r="A298" s="13"/>
      <c r="B298" s="232"/>
      <c r="C298" s="233"/>
      <c r="D298" s="226" t="s">
        <v>155</v>
      </c>
      <c r="E298" s="234" t="s">
        <v>19</v>
      </c>
      <c r="F298" s="235" t="s">
        <v>76</v>
      </c>
      <c r="G298" s="233"/>
      <c r="H298" s="236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155</v>
      </c>
      <c r="AU298" s="242" t="s">
        <v>76</v>
      </c>
      <c r="AV298" s="13" t="s">
        <v>78</v>
      </c>
      <c r="AW298" s="13" t="s">
        <v>31</v>
      </c>
      <c r="AX298" s="13" t="s">
        <v>76</v>
      </c>
      <c r="AY298" s="242" t="s">
        <v>136</v>
      </c>
    </row>
    <row r="299" s="12" customFormat="1" ht="25.92" customHeight="1">
      <c r="A299" s="12"/>
      <c r="B299" s="197"/>
      <c r="C299" s="198"/>
      <c r="D299" s="199" t="s">
        <v>68</v>
      </c>
      <c r="E299" s="200" t="s">
        <v>582</v>
      </c>
      <c r="F299" s="200" t="s">
        <v>583</v>
      </c>
      <c r="G299" s="198"/>
      <c r="H299" s="198"/>
      <c r="I299" s="201"/>
      <c r="J299" s="202">
        <f>BK299</f>
        <v>0</v>
      </c>
      <c r="K299" s="198"/>
      <c r="L299" s="203"/>
      <c r="M299" s="204"/>
      <c r="N299" s="205"/>
      <c r="O299" s="205"/>
      <c r="P299" s="206">
        <f>SUM(P300:P307)</f>
        <v>0</v>
      </c>
      <c r="Q299" s="205"/>
      <c r="R299" s="206">
        <f>SUM(R300:R307)</f>
        <v>1.3357199999999998</v>
      </c>
      <c r="S299" s="205"/>
      <c r="T299" s="207">
        <f>SUM(T300:T307)</f>
        <v>27.716190000000001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8" t="s">
        <v>76</v>
      </c>
      <c r="AT299" s="209" t="s">
        <v>68</v>
      </c>
      <c r="AU299" s="209" t="s">
        <v>69</v>
      </c>
      <c r="AY299" s="208" t="s">
        <v>136</v>
      </c>
      <c r="BK299" s="210">
        <f>SUM(BK300:BK307)</f>
        <v>0</v>
      </c>
    </row>
    <row r="300" s="2" customFormat="1" ht="16.5" customHeight="1">
      <c r="A300" s="39"/>
      <c r="B300" s="40"/>
      <c r="C300" s="213" t="s">
        <v>568</v>
      </c>
      <c r="D300" s="213" t="s">
        <v>139</v>
      </c>
      <c r="E300" s="214" t="s">
        <v>585</v>
      </c>
      <c r="F300" s="215" t="s">
        <v>586</v>
      </c>
      <c r="G300" s="216" t="s">
        <v>150</v>
      </c>
      <c r="H300" s="217">
        <v>9.3309999999999995</v>
      </c>
      <c r="I300" s="218"/>
      <c r="J300" s="219">
        <f>ROUND(I300*H300,2)</f>
        <v>0</v>
      </c>
      <c r="K300" s="215" t="s">
        <v>278</v>
      </c>
      <c r="L300" s="45"/>
      <c r="M300" s="220" t="s">
        <v>19</v>
      </c>
      <c r="N300" s="221" t="s">
        <v>40</v>
      </c>
      <c r="O300" s="85"/>
      <c r="P300" s="222">
        <f>O300*H300</f>
        <v>0</v>
      </c>
      <c r="Q300" s="222">
        <v>0.12</v>
      </c>
      <c r="R300" s="222">
        <f>Q300*H300</f>
        <v>1.1197199999999998</v>
      </c>
      <c r="S300" s="222">
        <v>2.4900000000000002</v>
      </c>
      <c r="T300" s="223">
        <f>S300*H300</f>
        <v>23.234190000000002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144</v>
      </c>
      <c r="AT300" s="224" t="s">
        <v>139</v>
      </c>
      <c r="AU300" s="224" t="s">
        <v>76</v>
      </c>
      <c r="AY300" s="18" t="s">
        <v>136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76</v>
      </c>
      <c r="BK300" s="225">
        <f>ROUND(I300*H300,2)</f>
        <v>0</v>
      </c>
      <c r="BL300" s="18" t="s">
        <v>144</v>
      </c>
      <c r="BM300" s="224" t="s">
        <v>1039</v>
      </c>
    </row>
    <row r="301" s="2" customFormat="1">
      <c r="A301" s="39"/>
      <c r="B301" s="40"/>
      <c r="C301" s="41"/>
      <c r="D301" s="226" t="s">
        <v>146</v>
      </c>
      <c r="E301" s="41"/>
      <c r="F301" s="227" t="s">
        <v>588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76</v>
      </c>
    </row>
    <row r="302" s="2" customFormat="1">
      <c r="A302" s="39"/>
      <c r="B302" s="40"/>
      <c r="C302" s="41"/>
      <c r="D302" s="277" t="s">
        <v>281</v>
      </c>
      <c r="E302" s="41"/>
      <c r="F302" s="278" t="s">
        <v>589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281</v>
      </c>
      <c r="AU302" s="18" t="s">
        <v>76</v>
      </c>
    </row>
    <row r="303" s="13" customFormat="1">
      <c r="A303" s="13"/>
      <c r="B303" s="232"/>
      <c r="C303" s="233"/>
      <c r="D303" s="226" t="s">
        <v>155</v>
      </c>
      <c r="E303" s="234" t="s">
        <v>19</v>
      </c>
      <c r="F303" s="235" t="s">
        <v>1040</v>
      </c>
      <c r="G303" s="233"/>
      <c r="H303" s="236">
        <v>9.3309999999999995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155</v>
      </c>
      <c r="AU303" s="242" t="s">
        <v>76</v>
      </c>
      <c r="AV303" s="13" t="s">
        <v>78</v>
      </c>
      <c r="AW303" s="13" t="s">
        <v>31</v>
      </c>
      <c r="AX303" s="13" t="s">
        <v>76</v>
      </c>
      <c r="AY303" s="242" t="s">
        <v>136</v>
      </c>
    </row>
    <row r="304" s="2" customFormat="1" ht="16.5" customHeight="1">
      <c r="A304" s="39"/>
      <c r="B304" s="40"/>
      <c r="C304" s="213" t="s">
        <v>573</v>
      </c>
      <c r="D304" s="213" t="s">
        <v>139</v>
      </c>
      <c r="E304" s="214" t="s">
        <v>1041</v>
      </c>
      <c r="F304" s="215" t="s">
        <v>1042</v>
      </c>
      <c r="G304" s="216" t="s">
        <v>150</v>
      </c>
      <c r="H304" s="217">
        <v>1.8</v>
      </c>
      <c r="I304" s="218"/>
      <c r="J304" s="219">
        <f>ROUND(I304*H304,2)</f>
        <v>0</v>
      </c>
      <c r="K304" s="215" t="s">
        <v>278</v>
      </c>
      <c r="L304" s="45"/>
      <c r="M304" s="220" t="s">
        <v>19</v>
      </c>
      <c r="N304" s="221" t="s">
        <v>40</v>
      </c>
      <c r="O304" s="85"/>
      <c r="P304" s="222">
        <f>O304*H304</f>
        <v>0</v>
      </c>
      <c r="Q304" s="222">
        <v>0.12</v>
      </c>
      <c r="R304" s="222">
        <f>Q304*H304</f>
        <v>0.216</v>
      </c>
      <c r="S304" s="222">
        <v>2.4900000000000002</v>
      </c>
      <c r="T304" s="223">
        <f>S304*H304</f>
        <v>4.4820000000000002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144</v>
      </c>
      <c r="AT304" s="224" t="s">
        <v>139</v>
      </c>
      <c r="AU304" s="224" t="s">
        <v>76</v>
      </c>
      <c r="AY304" s="18" t="s">
        <v>136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76</v>
      </c>
      <c r="BK304" s="225">
        <f>ROUND(I304*H304,2)</f>
        <v>0</v>
      </c>
      <c r="BL304" s="18" t="s">
        <v>144</v>
      </c>
      <c r="BM304" s="224" t="s">
        <v>1043</v>
      </c>
    </row>
    <row r="305" s="2" customFormat="1">
      <c r="A305" s="39"/>
      <c r="B305" s="40"/>
      <c r="C305" s="41"/>
      <c r="D305" s="226" t="s">
        <v>146</v>
      </c>
      <c r="E305" s="41"/>
      <c r="F305" s="227" t="s">
        <v>1044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76</v>
      </c>
    </row>
    <row r="306" s="2" customFormat="1">
      <c r="A306" s="39"/>
      <c r="B306" s="40"/>
      <c r="C306" s="41"/>
      <c r="D306" s="277" t="s">
        <v>281</v>
      </c>
      <c r="E306" s="41"/>
      <c r="F306" s="278" t="s">
        <v>1045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281</v>
      </c>
      <c r="AU306" s="18" t="s">
        <v>76</v>
      </c>
    </row>
    <row r="307" s="13" customFormat="1">
      <c r="A307" s="13"/>
      <c r="B307" s="232"/>
      <c r="C307" s="233"/>
      <c r="D307" s="226" t="s">
        <v>155</v>
      </c>
      <c r="E307" s="234" t="s">
        <v>19</v>
      </c>
      <c r="F307" s="235" t="s">
        <v>1046</v>
      </c>
      <c r="G307" s="233"/>
      <c r="H307" s="236">
        <v>1.8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155</v>
      </c>
      <c r="AU307" s="242" t="s">
        <v>76</v>
      </c>
      <c r="AV307" s="13" t="s">
        <v>78</v>
      </c>
      <c r="AW307" s="13" t="s">
        <v>31</v>
      </c>
      <c r="AX307" s="13" t="s">
        <v>76</v>
      </c>
      <c r="AY307" s="242" t="s">
        <v>136</v>
      </c>
    </row>
    <row r="308" s="12" customFormat="1" ht="25.92" customHeight="1">
      <c r="A308" s="12"/>
      <c r="B308" s="197"/>
      <c r="C308" s="198"/>
      <c r="D308" s="199" t="s">
        <v>68</v>
      </c>
      <c r="E308" s="200" t="s">
        <v>591</v>
      </c>
      <c r="F308" s="200" t="s">
        <v>592</v>
      </c>
      <c r="G308" s="198"/>
      <c r="H308" s="198"/>
      <c r="I308" s="201"/>
      <c r="J308" s="202">
        <f>BK308</f>
        <v>0</v>
      </c>
      <c r="K308" s="198"/>
      <c r="L308" s="203"/>
      <c r="M308" s="204"/>
      <c r="N308" s="205"/>
      <c r="O308" s="205"/>
      <c r="P308" s="206">
        <f>SUM(P309:P312)</f>
        <v>0</v>
      </c>
      <c r="Q308" s="205"/>
      <c r="R308" s="206">
        <f>SUM(R309:R312)</f>
        <v>0.022176000000000001</v>
      </c>
      <c r="S308" s="205"/>
      <c r="T308" s="207">
        <f>SUM(T309:T312)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8" t="s">
        <v>76</v>
      </c>
      <c r="AT308" s="209" t="s">
        <v>68</v>
      </c>
      <c r="AU308" s="209" t="s">
        <v>69</v>
      </c>
      <c r="AY308" s="208" t="s">
        <v>136</v>
      </c>
      <c r="BK308" s="210">
        <f>SUM(BK309:BK312)</f>
        <v>0</v>
      </c>
    </row>
    <row r="309" s="2" customFormat="1" ht="16.5" customHeight="1">
      <c r="A309" s="39"/>
      <c r="B309" s="40"/>
      <c r="C309" s="213" t="s">
        <v>578</v>
      </c>
      <c r="D309" s="213" t="s">
        <v>139</v>
      </c>
      <c r="E309" s="214" t="s">
        <v>594</v>
      </c>
      <c r="F309" s="215" t="s">
        <v>595</v>
      </c>
      <c r="G309" s="216" t="s">
        <v>182</v>
      </c>
      <c r="H309" s="217">
        <v>8</v>
      </c>
      <c r="I309" s="218"/>
      <c r="J309" s="219">
        <f>ROUND(I309*H309,2)</f>
        <v>0</v>
      </c>
      <c r="K309" s="215" t="s">
        <v>278</v>
      </c>
      <c r="L309" s="45"/>
      <c r="M309" s="220" t="s">
        <v>19</v>
      </c>
      <c r="N309" s="221" t="s">
        <v>40</v>
      </c>
      <c r="O309" s="85"/>
      <c r="P309" s="222">
        <f>O309*H309</f>
        <v>0</v>
      </c>
      <c r="Q309" s="222">
        <v>0.0027720000000000002</v>
      </c>
      <c r="R309" s="222">
        <f>Q309*H309</f>
        <v>0.022176000000000001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144</v>
      </c>
      <c r="AT309" s="224" t="s">
        <v>139</v>
      </c>
      <c r="AU309" s="224" t="s">
        <v>76</v>
      </c>
      <c r="AY309" s="18" t="s">
        <v>136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76</v>
      </c>
      <c r="BK309" s="225">
        <f>ROUND(I309*H309,2)</f>
        <v>0</v>
      </c>
      <c r="BL309" s="18" t="s">
        <v>144</v>
      </c>
      <c r="BM309" s="224" t="s">
        <v>1047</v>
      </c>
    </row>
    <row r="310" s="2" customFormat="1">
      <c r="A310" s="39"/>
      <c r="B310" s="40"/>
      <c r="C310" s="41"/>
      <c r="D310" s="226" t="s">
        <v>146</v>
      </c>
      <c r="E310" s="41"/>
      <c r="F310" s="227" t="s">
        <v>597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146</v>
      </c>
      <c r="AU310" s="18" t="s">
        <v>76</v>
      </c>
    </row>
    <row r="311" s="2" customFormat="1">
      <c r="A311" s="39"/>
      <c r="B311" s="40"/>
      <c r="C311" s="41"/>
      <c r="D311" s="277" t="s">
        <v>281</v>
      </c>
      <c r="E311" s="41"/>
      <c r="F311" s="278" t="s">
        <v>598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281</v>
      </c>
      <c r="AU311" s="18" t="s">
        <v>76</v>
      </c>
    </row>
    <row r="312" s="13" customFormat="1">
      <c r="A312" s="13"/>
      <c r="B312" s="232"/>
      <c r="C312" s="233"/>
      <c r="D312" s="226" t="s">
        <v>155</v>
      </c>
      <c r="E312" s="234" t="s">
        <v>19</v>
      </c>
      <c r="F312" s="235" t="s">
        <v>861</v>
      </c>
      <c r="G312" s="233"/>
      <c r="H312" s="236">
        <v>8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155</v>
      </c>
      <c r="AU312" s="242" t="s">
        <v>76</v>
      </c>
      <c r="AV312" s="13" t="s">
        <v>78</v>
      </c>
      <c r="AW312" s="13" t="s">
        <v>31</v>
      </c>
      <c r="AX312" s="13" t="s">
        <v>76</v>
      </c>
      <c r="AY312" s="242" t="s">
        <v>136</v>
      </c>
    </row>
    <row r="313" s="12" customFormat="1" ht="25.92" customHeight="1">
      <c r="A313" s="12"/>
      <c r="B313" s="197"/>
      <c r="C313" s="198"/>
      <c r="D313" s="199" t="s">
        <v>68</v>
      </c>
      <c r="E313" s="200" t="s">
        <v>600</v>
      </c>
      <c r="F313" s="200" t="s">
        <v>601</v>
      </c>
      <c r="G313" s="198"/>
      <c r="H313" s="198"/>
      <c r="I313" s="201"/>
      <c r="J313" s="202">
        <f>BK313</f>
        <v>0</v>
      </c>
      <c r="K313" s="198"/>
      <c r="L313" s="203"/>
      <c r="M313" s="204"/>
      <c r="N313" s="205"/>
      <c r="O313" s="205"/>
      <c r="P313" s="206">
        <f>SUM(P314:P333)</f>
        <v>0</v>
      </c>
      <c r="Q313" s="205"/>
      <c r="R313" s="206">
        <f>SUM(R314:R333)</f>
        <v>0</v>
      </c>
      <c r="S313" s="205"/>
      <c r="T313" s="207">
        <f>SUM(T314:T333)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8" t="s">
        <v>76</v>
      </c>
      <c r="AT313" s="209" t="s">
        <v>68</v>
      </c>
      <c r="AU313" s="209" t="s">
        <v>69</v>
      </c>
      <c r="AY313" s="208" t="s">
        <v>136</v>
      </c>
      <c r="BK313" s="210">
        <f>SUM(BK314:BK333)</f>
        <v>0</v>
      </c>
    </row>
    <row r="314" s="2" customFormat="1" ht="16.5" customHeight="1">
      <c r="A314" s="39"/>
      <c r="B314" s="40"/>
      <c r="C314" s="213" t="s">
        <v>584</v>
      </c>
      <c r="D314" s="213" t="s">
        <v>139</v>
      </c>
      <c r="E314" s="214" t="s">
        <v>603</v>
      </c>
      <c r="F314" s="215" t="s">
        <v>604</v>
      </c>
      <c r="G314" s="216" t="s">
        <v>221</v>
      </c>
      <c r="H314" s="217">
        <v>27.716000000000001</v>
      </c>
      <c r="I314" s="218"/>
      <c r="J314" s="219">
        <f>ROUND(I314*H314,2)</f>
        <v>0</v>
      </c>
      <c r="K314" s="215" t="s">
        <v>278</v>
      </c>
      <c r="L314" s="45"/>
      <c r="M314" s="220" t="s">
        <v>19</v>
      </c>
      <c r="N314" s="221" t="s">
        <v>40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144</v>
      </c>
      <c r="AT314" s="224" t="s">
        <v>139</v>
      </c>
      <c r="AU314" s="224" t="s">
        <v>76</v>
      </c>
      <c r="AY314" s="18" t="s">
        <v>136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76</v>
      </c>
      <c r="BK314" s="225">
        <f>ROUND(I314*H314,2)</f>
        <v>0</v>
      </c>
      <c r="BL314" s="18" t="s">
        <v>144</v>
      </c>
      <c r="BM314" s="224" t="s">
        <v>1048</v>
      </c>
    </row>
    <row r="315" s="2" customFormat="1">
      <c r="A315" s="39"/>
      <c r="B315" s="40"/>
      <c r="C315" s="41"/>
      <c r="D315" s="226" t="s">
        <v>146</v>
      </c>
      <c r="E315" s="41"/>
      <c r="F315" s="227" t="s">
        <v>606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146</v>
      </c>
      <c r="AU315" s="18" t="s">
        <v>76</v>
      </c>
    </row>
    <row r="316" s="2" customFormat="1">
      <c r="A316" s="39"/>
      <c r="B316" s="40"/>
      <c r="C316" s="41"/>
      <c r="D316" s="277" t="s">
        <v>281</v>
      </c>
      <c r="E316" s="41"/>
      <c r="F316" s="278" t="s">
        <v>607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281</v>
      </c>
      <c r="AU316" s="18" t="s">
        <v>76</v>
      </c>
    </row>
    <row r="317" s="2" customFormat="1" ht="16.5" customHeight="1">
      <c r="A317" s="39"/>
      <c r="B317" s="40"/>
      <c r="C317" s="213" t="s">
        <v>593</v>
      </c>
      <c r="D317" s="213" t="s">
        <v>139</v>
      </c>
      <c r="E317" s="214" t="s">
        <v>609</v>
      </c>
      <c r="F317" s="215" t="s">
        <v>610</v>
      </c>
      <c r="G317" s="216" t="s">
        <v>221</v>
      </c>
      <c r="H317" s="217">
        <v>27.716000000000001</v>
      </c>
      <c r="I317" s="218"/>
      <c r="J317" s="219">
        <f>ROUND(I317*H317,2)</f>
        <v>0</v>
      </c>
      <c r="K317" s="215" t="s">
        <v>278</v>
      </c>
      <c r="L317" s="45"/>
      <c r="M317" s="220" t="s">
        <v>19</v>
      </c>
      <c r="N317" s="221" t="s">
        <v>40</v>
      </c>
      <c r="O317" s="85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144</v>
      </c>
      <c r="AT317" s="224" t="s">
        <v>139</v>
      </c>
      <c r="AU317" s="224" t="s">
        <v>76</v>
      </c>
      <c r="AY317" s="18" t="s">
        <v>136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76</v>
      </c>
      <c r="BK317" s="225">
        <f>ROUND(I317*H317,2)</f>
        <v>0</v>
      </c>
      <c r="BL317" s="18" t="s">
        <v>144</v>
      </c>
      <c r="BM317" s="224" t="s">
        <v>1049</v>
      </c>
    </row>
    <row r="318" s="2" customFormat="1">
      <c r="A318" s="39"/>
      <c r="B318" s="40"/>
      <c r="C318" s="41"/>
      <c r="D318" s="226" t="s">
        <v>146</v>
      </c>
      <c r="E318" s="41"/>
      <c r="F318" s="227" t="s">
        <v>612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146</v>
      </c>
      <c r="AU318" s="18" t="s">
        <v>76</v>
      </c>
    </row>
    <row r="319" s="2" customFormat="1">
      <c r="A319" s="39"/>
      <c r="B319" s="40"/>
      <c r="C319" s="41"/>
      <c r="D319" s="277" t="s">
        <v>281</v>
      </c>
      <c r="E319" s="41"/>
      <c r="F319" s="278" t="s">
        <v>613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281</v>
      </c>
      <c r="AU319" s="18" t="s">
        <v>76</v>
      </c>
    </row>
    <row r="320" s="2" customFormat="1" ht="16.5" customHeight="1">
      <c r="A320" s="39"/>
      <c r="B320" s="40"/>
      <c r="C320" s="213" t="s">
        <v>602</v>
      </c>
      <c r="D320" s="213" t="s">
        <v>139</v>
      </c>
      <c r="E320" s="214" t="s">
        <v>615</v>
      </c>
      <c r="F320" s="215" t="s">
        <v>616</v>
      </c>
      <c r="G320" s="216" t="s">
        <v>221</v>
      </c>
      <c r="H320" s="217">
        <v>27.716000000000001</v>
      </c>
      <c r="I320" s="218"/>
      <c r="J320" s="219">
        <f>ROUND(I320*H320,2)</f>
        <v>0</v>
      </c>
      <c r="K320" s="215" t="s">
        <v>278</v>
      </c>
      <c r="L320" s="45"/>
      <c r="M320" s="220" t="s">
        <v>19</v>
      </c>
      <c r="N320" s="221" t="s">
        <v>40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144</v>
      </c>
      <c r="AT320" s="224" t="s">
        <v>139</v>
      </c>
      <c r="AU320" s="224" t="s">
        <v>76</v>
      </c>
      <c r="AY320" s="18" t="s">
        <v>136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76</v>
      </c>
      <c r="BK320" s="225">
        <f>ROUND(I320*H320,2)</f>
        <v>0</v>
      </c>
      <c r="BL320" s="18" t="s">
        <v>144</v>
      </c>
      <c r="BM320" s="224" t="s">
        <v>1050</v>
      </c>
    </row>
    <row r="321" s="2" customFormat="1">
      <c r="A321" s="39"/>
      <c r="B321" s="40"/>
      <c r="C321" s="41"/>
      <c r="D321" s="226" t="s">
        <v>146</v>
      </c>
      <c r="E321" s="41"/>
      <c r="F321" s="227" t="s">
        <v>618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76</v>
      </c>
    </row>
    <row r="322" s="2" customFormat="1">
      <c r="A322" s="39"/>
      <c r="B322" s="40"/>
      <c r="C322" s="41"/>
      <c r="D322" s="277" t="s">
        <v>281</v>
      </c>
      <c r="E322" s="41"/>
      <c r="F322" s="278" t="s">
        <v>619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281</v>
      </c>
      <c r="AU322" s="18" t="s">
        <v>76</v>
      </c>
    </row>
    <row r="323" s="2" customFormat="1" ht="16.5" customHeight="1">
      <c r="A323" s="39"/>
      <c r="B323" s="40"/>
      <c r="C323" s="213" t="s">
        <v>608</v>
      </c>
      <c r="D323" s="213" t="s">
        <v>139</v>
      </c>
      <c r="E323" s="214" t="s">
        <v>621</v>
      </c>
      <c r="F323" s="215" t="s">
        <v>622</v>
      </c>
      <c r="G323" s="216" t="s">
        <v>221</v>
      </c>
      <c r="H323" s="217">
        <v>831.48000000000002</v>
      </c>
      <c r="I323" s="218"/>
      <c r="J323" s="219">
        <f>ROUND(I323*H323,2)</f>
        <v>0</v>
      </c>
      <c r="K323" s="215" t="s">
        <v>278</v>
      </c>
      <c r="L323" s="45"/>
      <c r="M323" s="220" t="s">
        <v>19</v>
      </c>
      <c r="N323" s="221" t="s">
        <v>40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144</v>
      </c>
      <c r="AT323" s="224" t="s">
        <v>139</v>
      </c>
      <c r="AU323" s="224" t="s">
        <v>76</v>
      </c>
      <c r="AY323" s="18" t="s">
        <v>136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76</v>
      </c>
      <c r="BK323" s="225">
        <f>ROUND(I323*H323,2)</f>
        <v>0</v>
      </c>
      <c r="BL323" s="18" t="s">
        <v>144</v>
      </c>
      <c r="BM323" s="224" t="s">
        <v>1051</v>
      </c>
    </row>
    <row r="324" s="2" customFormat="1">
      <c r="A324" s="39"/>
      <c r="B324" s="40"/>
      <c r="C324" s="41"/>
      <c r="D324" s="226" t="s">
        <v>146</v>
      </c>
      <c r="E324" s="41"/>
      <c r="F324" s="227" t="s">
        <v>624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146</v>
      </c>
      <c r="AU324" s="18" t="s">
        <v>76</v>
      </c>
    </row>
    <row r="325" s="2" customFormat="1">
      <c r="A325" s="39"/>
      <c r="B325" s="40"/>
      <c r="C325" s="41"/>
      <c r="D325" s="277" t="s">
        <v>281</v>
      </c>
      <c r="E325" s="41"/>
      <c r="F325" s="278" t="s">
        <v>625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281</v>
      </c>
      <c r="AU325" s="18" t="s">
        <v>76</v>
      </c>
    </row>
    <row r="326" s="13" customFormat="1">
      <c r="A326" s="13"/>
      <c r="B326" s="232"/>
      <c r="C326" s="233"/>
      <c r="D326" s="226" t="s">
        <v>155</v>
      </c>
      <c r="E326" s="234" t="s">
        <v>19</v>
      </c>
      <c r="F326" s="235" t="s">
        <v>1052</v>
      </c>
      <c r="G326" s="233"/>
      <c r="H326" s="236">
        <v>831.48000000000002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155</v>
      </c>
      <c r="AU326" s="242" t="s">
        <v>76</v>
      </c>
      <c r="AV326" s="13" t="s">
        <v>78</v>
      </c>
      <c r="AW326" s="13" t="s">
        <v>31</v>
      </c>
      <c r="AX326" s="13" t="s">
        <v>76</v>
      </c>
      <c r="AY326" s="242" t="s">
        <v>136</v>
      </c>
    </row>
    <row r="327" s="2" customFormat="1" ht="16.5" customHeight="1">
      <c r="A327" s="39"/>
      <c r="B327" s="40"/>
      <c r="C327" s="213" t="s">
        <v>614</v>
      </c>
      <c r="D327" s="213" t="s">
        <v>139</v>
      </c>
      <c r="E327" s="214" t="s">
        <v>628</v>
      </c>
      <c r="F327" s="215" t="s">
        <v>629</v>
      </c>
      <c r="G327" s="216" t="s">
        <v>221</v>
      </c>
      <c r="H327" s="217">
        <v>27.716000000000001</v>
      </c>
      <c r="I327" s="218"/>
      <c r="J327" s="219">
        <f>ROUND(I327*H327,2)</f>
        <v>0</v>
      </c>
      <c r="K327" s="215" t="s">
        <v>278</v>
      </c>
      <c r="L327" s="45"/>
      <c r="M327" s="220" t="s">
        <v>19</v>
      </c>
      <c r="N327" s="221" t="s">
        <v>40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144</v>
      </c>
      <c r="AT327" s="224" t="s">
        <v>139</v>
      </c>
      <c r="AU327" s="224" t="s">
        <v>76</v>
      </c>
      <c r="AY327" s="18" t="s">
        <v>136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76</v>
      </c>
      <c r="BK327" s="225">
        <f>ROUND(I327*H327,2)</f>
        <v>0</v>
      </c>
      <c r="BL327" s="18" t="s">
        <v>144</v>
      </c>
      <c r="BM327" s="224" t="s">
        <v>1053</v>
      </c>
    </row>
    <row r="328" s="2" customFormat="1">
      <c r="A328" s="39"/>
      <c r="B328" s="40"/>
      <c r="C328" s="41"/>
      <c r="D328" s="226" t="s">
        <v>146</v>
      </c>
      <c r="E328" s="41"/>
      <c r="F328" s="227" t="s">
        <v>631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76</v>
      </c>
    </row>
    <row r="329" s="2" customFormat="1">
      <c r="A329" s="39"/>
      <c r="B329" s="40"/>
      <c r="C329" s="41"/>
      <c r="D329" s="277" t="s">
        <v>281</v>
      </c>
      <c r="E329" s="41"/>
      <c r="F329" s="278" t="s">
        <v>632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281</v>
      </c>
      <c r="AU329" s="18" t="s">
        <v>76</v>
      </c>
    </row>
    <row r="330" s="2" customFormat="1" ht="24.15" customHeight="1">
      <c r="A330" s="39"/>
      <c r="B330" s="40"/>
      <c r="C330" s="213" t="s">
        <v>620</v>
      </c>
      <c r="D330" s="213" t="s">
        <v>139</v>
      </c>
      <c r="E330" s="214" t="s">
        <v>634</v>
      </c>
      <c r="F330" s="215" t="s">
        <v>349</v>
      </c>
      <c r="G330" s="216" t="s">
        <v>221</v>
      </c>
      <c r="H330" s="217">
        <v>27.716000000000001</v>
      </c>
      <c r="I330" s="218"/>
      <c r="J330" s="219">
        <f>ROUND(I330*H330,2)</f>
        <v>0</v>
      </c>
      <c r="K330" s="215" t="s">
        <v>278</v>
      </c>
      <c r="L330" s="45"/>
      <c r="M330" s="220" t="s">
        <v>19</v>
      </c>
      <c r="N330" s="221" t="s">
        <v>40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144</v>
      </c>
      <c r="AT330" s="224" t="s">
        <v>139</v>
      </c>
      <c r="AU330" s="224" t="s">
        <v>76</v>
      </c>
      <c r="AY330" s="18" t="s">
        <v>136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76</v>
      </c>
      <c r="BK330" s="225">
        <f>ROUND(I330*H330,2)</f>
        <v>0</v>
      </c>
      <c r="BL330" s="18" t="s">
        <v>144</v>
      </c>
      <c r="BM330" s="224" t="s">
        <v>1054</v>
      </c>
    </row>
    <row r="331" s="2" customFormat="1">
      <c r="A331" s="39"/>
      <c r="B331" s="40"/>
      <c r="C331" s="41"/>
      <c r="D331" s="226" t="s">
        <v>146</v>
      </c>
      <c r="E331" s="41"/>
      <c r="F331" s="227" t="s">
        <v>349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146</v>
      </c>
      <c r="AU331" s="18" t="s">
        <v>76</v>
      </c>
    </row>
    <row r="332" s="2" customFormat="1">
      <c r="A332" s="39"/>
      <c r="B332" s="40"/>
      <c r="C332" s="41"/>
      <c r="D332" s="277" t="s">
        <v>281</v>
      </c>
      <c r="E332" s="41"/>
      <c r="F332" s="278" t="s">
        <v>636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281</v>
      </c>
      <c r="AU332" s="18" t="s">
        <v>76</v>
      </c>
    </row>
    <row r="333" s="13" customFormat="1">
      <c r="A333" s="13"/>
      <c r="B333" s="232"/>
      <c r="C333" s="233"/>
      <c r="D333" s="226" t="s">
        <v>155</v>
      </c>
      <c r="E333" s="234" t="s">
        <v>19</v>
      </c>
      <c r="F333" s="235" t="s">
        <v>1055</v>
      </c>
      <c r="G333" s="233"/>
      <c r="H333" s="236">
        <v>27.716000000000001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155</v>
      </c>
      <c r="AU333" s="242" t="s">
        <v>76</v>
      </c>
      <c r="AV333" s="13" t="s">
        <v>78</v>
      </c>
      <c r="AW333" s="13" t="s">
        <v>31</v>
      </c>
      <c r="AX333" s="13" t="s">
        <v>76</v>
      </c>
      <c r="AY333" s="242" t="s">
        <v>136</v>
      </c>
    </row>
    <row r="334" s="12" customFormat="1" ht="25.92" customHeight="1">
      <c r="A334" s="12"/>
      <c r="B334" s="197"/>
      <c r="C334" s="198"/>
      <c r="D334" s="199" t="s">
        <v>68</v>
      </c>
      <c r="E334" s="200" t="s">
        <v>638</v>
      </c>
      <c r="F334" s="200" t="s">
        <v>639</v>
      </c>
      <c r="G334" s="198"/>
      <c r="H334" s="198"/>
      <c r="I334" s="201"/>
      <c r="J334" s="202">
        <f>BK334</f>
        <v>0</v>
      </c>
      <c r="K334" s="198"/>
      <c r="L334" s="203"/>
      <c r="M334" s="204"/>
      <c r="N334" s="205"/>
      <c r="O334" s="205"/>
      <c r="P334" s="206">
        <f>SUM(P335:P337)</f>
        <v>0</v>
      </c>
      <c r="Q334" s="205"/>
      <c r="R334" s="206">
        <f>SUM(R335:R337)</f>
        <v>0</v>
      </c>
      <c r="S334" s="205"/>
      <c r="T334" s="207">
        <f>SUM(T335:T337)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8" t="s">
        <v>76</v>
      </c>
      <c r="AT334" s="209" t="s">
        <v>68</v>
      </c>
      <c r="AU334" s="209" t="s">
        <v>69</v>
      </c>
      <c r="AY334" s="208" t="s">
        <v>136</v>
      </c>
      <c r="BK334" s="210">
        <f>SUM(BK335:BK337)</f>
        <v>0</v>
      </c>
    </row>
    <row r="335" s="2" customFormat="1" ht="16.5" customHeight="1">
      <c r="A335" s="39"/>
      <c r="B335" s="40"/>
      <c r="C335" s="213" t="s">
        <v>627</v>
      </c>
      <c r="D335" s="213" t="s">
        <v>139</v>
      </c>
      <c r="E335" s="214" t="s">
        <v>641</v>
      </c>
      <c r="F335" s="215" t="s">
        <v>642</v>
      </c>
      <c r="G335" s="216" t="s">
        <v>221</v>
      </c>
      <c r="H335" s="217">
        <v>113.48</v>
      </c>
      <c r="I335" s="218"/>
      <c r="J335" s="219">
        <f>ROUND(I335*H335,2)</f>
        <v>0</v>
      </c>
      <c r="K335" s="215" t="s">
        <v>278</v>
      </c>
      <c r="L335" s="45"/>
      <c r="M335" s="220" t="s">
        <v>19</v>
      </c>
      <c r="N335" s="221" t="s">
        <v>40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144</v>
      </c>
      <c r="AT335" s="224" t="s">
        <v>139</v>
      </c>
      <c r="AU335" s="224" t="s">
        <v>76</v>
      </c>
      <c r="AY335" s="18" t="s">
        <v>136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76</v>
      </c>
      <c r="BK335" s="225">
        <f>ROUND(I335*H335,2)</f>
        <v>0</v>
      </c>
      <c r="BL335" s="18" t="s">
        <v>144</v>
      </c>
      <c r="BM335" s="224" t="s">
        <v>1056</v>
      </c>
    </row>
    <row r="336" s="2" customFormat="1">
      <c r="A336" s="39"/>
      <c r="B336" s="40"/>
      <c r="C336" s="41"/>
      <c r="D336" s="226" t="s">
        <v>146</v>
      </c>
      <c r="E336" s="41"/>
      <c r="F336" s="227" t="s">
        <v>644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146</v>
      </c>
      <c r="AU336" s="18" t="s">
        <v>76</v>
      </c>
    </row>
    <row r="337" s="2" customFormat="1">
      <c r="A337" s="39"/>
      <c r="B337" s="40"/>
      <c r="C337" s="41"/>
      <c r="D337" s="277" t="s">
        <v>281</v>
      </c>
      <c r="E337" s="41"/>
      <c r="F337" s="278" t="s">
        <v>645</v>
      </c>
      <c r="G337" s="41"/>
      <c r="H337" s="41"/>
      <c r="I337" s="228"/>
      <c r="J337" s="41"/>
      <c r="K337" s="41"/>
      <c r="L337" s="45"/>
      <c r="M337" s="279"/>
      <c r="N337" s="280"/>
      <c r="O337" s="281"/>
      <c r="P337" s="281"/>
      <c r="Q337" s="281"/>
      <c r="R337" s="281"/>
      <c r="S337" s="281"/>
      <c r="T337" s="282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281</v>
      </c>
      <c r="AU337" s="18" t="s">
        <v>76</v>
      </c>
    </row>
    <row r="338" s="2" customFormat="1" ht="6.96" customHeight="1">
      <c r="A338" s="39"/>
      <c r="B338" s="60"/>
      <c r="C338" s="61"/>
      <c r="D338" s="61"/>
      <c r="E338" s="61"/>
      <c r="F338" s="61"/>
      <c r="G338" s="61"/>
      <c r="H338" s="61"/>
      <c r="I338" s="61"/>
      <c r="J338" s="61"/>
      <c r="K338" s="61"/>
      <c r="L338" s="45"/>
      <c r="M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</row>
  </sheetData>
  <sheetProtection sheet="1" autoFilter="0" formatColumns="0" formatRows="0" objects="1" scenarios="1" spinCount="100000" saltValue="Ut0YZruIUbZ5AZq4f+lV4F32UU2cOdw9J9plc7ki3RXg1Al1aLG4wGBsJvXRdKFxK1UkFAtijTHfZbiZ8P2H0Q==" hashValue="Dwde6xjZ4YAqGw/mxa2x1a1/wa5ga4XkykARaz9vUQLCo023hp88NN0gbbaTV0Re9O/+lPYXsNCBZYWWy6jKrA==" algorithmName="SHA-512" password="CC35"/>
  <autoFilter ref="C94:K3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2/111251102"/>
    <hyperlink ref="F103" r:id="rId2" display="https://podminky.urs.cz/item/CS_URS_2022_02/131351104"/>
    <hyperlink ref="F112" r:id="rId3" display="https://podminky.urs.cz/item/CS_URS_2022_02/161151113"/>
    <hyperlink ref="F116" r:id="rId4" display="https://podminky.urs.cz/item/CS_URS_2022_02/162751119"/>
    <hyperlink ref="F120" r:id="rId5" display="https://podminky.urs.cz/item/CS_URS_2022_02/162751137"/>
    <hyperlink ref="F124" r:id="rId6" display="https://podminky.urs.cz/item/CS_URS_2022_02/167151102"/>
    <hyperlink ref="F128" r:id="rId7" display="https://podminky.urs.cz/item/CS_URS_2022_02/171112221"/>
    <hyperlink ref="F134" r:id="rId8" display="https://podminky.urs.cz/item/CS_URS_2022_02/171151101"/>
    <hyperlink ref="F141" r:id="rId9" display="https://podminky.urs.cz/item/CS_URS_2022_02/171201231"/>
    <hyperlink ref="F145" r:id="rId10" display="https://podminky.urs.cz/item/CS_URS_2022_02/181152302"/>
    <hyperlink ref="F149" r:id="rId11" display="https://podminky.urs.cz/item/CS_URS_2022_02/181252305"/>
    <hyperlink ref="F153" r:id="rId12" display="https://podminky.urs.cz/item/CS_URS_2022_02/182112121"/>
    <hyperlink ref="F157" r:id="rId13" display="https://podminky.urs.cz/item/CS_URS_2022_02/182351023"/>
    <hyperlink ref="F163" r:id="rId14" display="https://podminky.urs.cz/item/CS_URS_2022_02/183405212"/>
    <hyperlink ref="F171" r:id="rId15" display="https://podminky.urs.cz/item/CS_URS_2022_02/271532212"/>
    <hyperlink ref="F175" r:id="rId16" display="https://podminky.urs.cz/item/CS_URS_2022_02/273311124"/>
    <hyperlink ref="F181" r:id="rId17" display="https://podminky.urs.cz/item/CS_URS_2022_02/273311127"/>
    <hyperlink ref="F185" r:id="rId18" display="https://podminky.urs.cz/item/CS_URS_2022_02/273354111"/>
    <hyperlink ref="F192" r:id="rId19" display="https://podminky.urs.cz/item/CS_URS_2022_02/273354211"/>
    <hyperlink ref="F205" r:id="rId20" display="https://podminky.urs.cz/item/CS_URS_2022_02/274311126"/>
    <hyperlink ref="F214" r:id="rId21" display="https://podminky.urs.cz/item/CS_URS_2022_02/317353121"/>
    <hyperlink ref="F218" r:id="rId22" display="https://podminky.urs.cz/item/CS_URS_2022_02/317353221"/>
    <hyperlink ref="F222" r:id="rId23" display="https://podminky.urs.cz/item/CS_URS_2022_02/341321610"/>
    <hyperlink ref="F226" r:id="rId24" display="https://podminky.urs.cz/item/CS_URS_2022_02/341351111"/>
    <hyperlink ref="F232" r:id="rId25" display="https://podminky.urs.cz/item/CS_URS_2022_02/341351112"/>
    <hyperlink ref="F238" r:id="rId26" display="https://podminky.urs.cz/item/CS_URS_2022_02/341361821"/>
    <hyperlink ref="F244" r:id="rId27" display="https://podminky.urs.cz/item/CS_URS_2022_02/389121111"/>
    <hyperlink ref="F249" r:id="rId28" display="https://podminky.urs.cz/item/CS_URS_2022_02/451312111"/>
    <hyperlink ref="F253" r:id="rId29" display="https://podminky.urs.cz/item/CS_URS_2022_02/465513157"/>
    <hyperlink ref="F260" r:id="rId30" display="https://podminky.urs.cz/item/CS_URS_2022_02/711511101"/>
    <hyperlink ref="F269" r:id="rId31" display="https://podminky.urs.cz/item/CS_URS_2022_02/711511102"/>
    <hyperlink ref="F279" r:id="rId32" display="https://podminky.urs.cz/item/CS_URS_2022_02/998711101"/>
    <hyperlink ref="F284" r:id="rId33" display="https://podminky.urs.cz/item/CS_URS_2022_02/922501117"/>
    <hyperlink ref="F288" r:id="rId34" display="https://podminky.urs.cz/item/CS_URS_2022_02/936942211"/>
    <hyperlink ref="F302" r:id="rId35" display="https://podminky.urs.cz/item/CS_URS_2022_02/962021112"/>
    <hyperlink ref="F306" r:id="rId36" display="https://podminky.urs.cz/item/CS_URS_2022_02/963021112"/>
    <hyperlink ref="F311" r:id="rId37" display="https://podminky.urs.cz/item/CS_URS_2022_02/992114151"/>
    <hyperlink ref="F316" r:id="rId38" display="https://podminky.urs.cz/item/CS_URS_2022_02/997211111"/>
    <hyperlink ref="F319" r:id="rId39" display="https://podminky.urs.cz/item/CS_URS_2022_02/997211119"/>
    <hyperlink ref="F322" r:id="rId40" display="https://podminky.urs.cz/item/CS_URS_2022_02/997211511"/>
    <hyperlink ref="F325" r:id="rId41" display="https://podminky.urs.cz/item/CS_URS_2022_02/997211519"/>
    <hyperlink ref="F329" r:id="rId42" display="https://podminky.urs.cz/item/CS_URS_2022_02/997211611"/>
    <hyperlink ref="F332" r:id="rId43" display="https://podminky.urs.cz/item/CS_URS_2022_02/997221873"/>
    <hyperlink ref="F337" r:id="rId44" display="https://podminky.urs.cz/item/CS_URS_2022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2023-01-23T07:07:29Z</dcterms:created>
  <dcterms:modified xsi:type="dcterms:W3CDTF">2023-01-23T07:07:42Z</dcterms:modified>
</cp:coreProperties>
</file>